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Z:\zti\AKCE2017\OSA-CHVALEK\JANCA CAS FR-M - DPS\SO 08 Kanalizacni pripojka\Soupis prací\"/>
    </mc:Choice>
  </mc:AlternateContent>
  <bookViews>
    <workbookView xWindow="0" yWindow="0" windowWidth="14160" windowHeight="12990" activeTab="1"/>
  </bookViews>
  <sheets>
    <sheet name="Rekapitulace stavby" sheetId="1" r:id="rId1"/>
    <sheet name="2 - SO 08 Kanalizační pří..." sheetId="3" r:id="rId2"/>
    <sheet name="Pokyny pro vyplnění" sheetId="4" r:id="rId3"/>
  </sheets>
  <definedNames>
    <definedName name="_xlnm._FilterDatabase" localSheetId="1" hidden="1">'2 - SO 08 Kanalizační pří...'!$C$85:$K$85</definedName>
    <definedName name="_xlnm.Print_Titles" localSheetId="1">'2 - SO 08 Kanalizační pří...'!$85:$85</definedName>
    <definedName name="_xlnm.Print_Titles" localSheetId="0">'Rekapitulace stavby'!$49:$49</definedName>
    <definedName name="_xlnm.Print_Area" localSheetId="1">'2 - SO 08 Kanalizační pří...'!$C$4:$J$36,'2 - SO 08 Kanalizační pří...'!$C$42:$J$67,'2 - SO 08 Kanalizační pří...'!$C$73:$K$291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291" i="3"/>
  <c r="BH291" i="3"/>
  <c r="BG291" i="3"/>
  <c r="BF291" i="3"/>
  <c r="T291" i="3"/>
  <c r="T290" i="3" s="1"/>
  <c r="R291" i="3"/>
  <c r="R290" i="3" s="1"/>
  <c r="P291" i="3"/>
  <c r="P290" i="3" s="1"/>
  <c r="BK291" i="3"/>
  <c r="BK290" i="3" s="1"/>
  <c r="J290" i="3" s="1"/>
  <c r="J66" i="3" s="1"/>
  <c r="J291" i="3"/>
  <c r="BE291" i="3" s="1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BE286" i="3"/>
  <c r="T286" i="3"/>
  <c r="R286" i="3"/>
  <c r="P286" i="3"/>
  <c r="BK286" i="3"/>
  <c r="J286" i="3"/>
  <c r="BI285" i="3"/>
  <c r="BH285" i="3"/>
  <c r="BG285" i="3"/>
  <c r="BF285" i="3"/>
  <c r="T285" i="3"/>
  <c r="R285" i="3"/>
  <c r="P285" i="3"/>
  <c r="BK285" i="3"/>
  <c r="J285" i="3"/>
  <c r="BE285" i="3" s="1"/>
  <c r="BI283" i="3"/>
  <c r="BH283" i="3"/>
  <c r="BG283" i="3"/>
  <c r="BF283" i="3"/>
  <c r="BE283" i="3"/>
  <c r="T283" i="3"/>
  <c r="R283" i="3"/>
  <c r="P283" i="3"/>
  <c r="BK283" i="3"/>
  <c r="J283" i="3"/>
  <c r="BI282" i="3"/>
  <c r="BH282" i="3"/>
  <c r="BG282" i="3"/>
  <c r="BF282" i="3"/>
  <c r="T282" i="3"/>
  <c r="T281" i="3" s="1"/>
  <c r="R282" i="3"/>
  <c r="R281" i="3" s="1"/>
  <c r="P282" i="3"/>
  <c r="P281" i="3" s="1"/>
  <c r="BK282" i="3"/>
  <c r="BK281" i="3" s="1"/>
  <c r="J281" i="3" s="1"/>
  <c r="J65" i="3" s="1"/>
  <c r="J282" i="3"/>
  <c r="BE282" i="3" s="1"/>
  <c r="BI278" i="3"/>
  <c r="BH278" i="3"/>
  <c r="BG278" i="3"/>
  <c r="BF278" i="3"/>
  <c r="T278" i="3"/>
  <c r="R278" i="3"/>
  <c r="P278" i="3"/>
  <c r="BK278" i="3"/>
  <c r="J278" i="3"/>
  <c r="BE278" i="3" s="1"/>
  <c r="BI275" i="3"/>
  <c r="BH275" i="3"/>
  <c r="BG275" i="3"/>
  <c r="BF275" i="3"/>
  <c r="T275" i="3"/>
  <c r="R275" i="3"/>
  <c r="P275" i="3"/>
  <c r="BK275" i="3"/>
  <c r="J275" i="3"/>
  <c r="BE275" i="3" s="1"/>
  <c r="BI270" i="3"/>
  <c r="BH270" i="3"/>
  <c r="BG270" i="3"/>
  <c r="BF270" i="3"/>
  <c r="T270" i="3"/>
  <c r="T269" i="3" s="1"/>
  <c r="R270" i="3"/>
  <c r="R269" i="3" s="1"/>
  <c r="P270" i="3"/>
  <c r="P269" i="3" s="1"/>
  <c r="BK270" i="3"/>
  <c r="BK269" i="3" s="1"/>
  <c r="J269" i="3" s="1"/>
  <c r="J64" i="3" s="1"/>
  <c r="J270" i="3"/>
  <c r="BE270" i="3" s="1"/>
  <c r="BI267" i="3"/>
  <c r="BH267" i="3"/>
  <c r="BG267" i="3"/>
  <c r="BF267" i="3"/>
  <c r="BE267" i="3"/>
  <c r="T267" i="3"/>
  <c r="R267" i="3"/>
  <c r="P267" i="3"/>
  <c r="BK267" i="3"/>
  <c r="J267" i="3"/>
  <c r="BI263" i="3"/>
  <c r="BH263" i="3"/>
  <c r="BG263" i="3"/>
  <c r="BF263" i="3"/>
  <c r="T263" i="3"/>
  <c r="R263" i="3"/>
  <c r="P263" i="3"/>
  <c r="BK263" i="3"/>
  <c r="J263" i="3"/>
  <c r="BE263" i="3" s="1"/>
  <c r="BI253" i="3"/>
  <c r="BH253" i="3"/>
  <c r="BG253" i="3"/>
  <c r="BF253" i="3"/>
  <c r="BE253" i="3"/>
  <c r="T253" i="3"/>
  <c r="R253" i="3"/>
  <c r="P253" i="3"/>
  <c r="BK253" i="3"/>
  <c r="J253" i="3"/>
  <c r="BI250" i="3"/>
  <c r="BH250" i="3"/>
  <c r="BG250" i="3"/>
  <c r="BF250" i="3"/>
  <c r="BE250" i="3"/>
  <c r="T250" i="3"/>
  <c r="R250" i="3"/>
  <c r="P250" i="3"/>
  <c r="BK250" i="3"/>
  <c r="J250" i="3"/>
  <c r="BI247" i="3"/>
  <c r="BH247" i="3"/>
  <c r="BG247" i="3"/>
  <c r="BF247" i="3"/>
  <c r="BE247" i="3"/>
  <c r="T247" i="3"/>
  <c r="R247" i="3"/>
  <c r="P247" i="3"/>
  <c r="BK247" i="3"/>
  <c r="J247" i="3"/>
  <c r="BI244" i="3"/>
  <c r="BH244" i="3"/>
  <c r="BG244" i="3"/>
  <c r="BF244" i="3"/>
  <c r="BE244" i="3"/>
  <c r="T244" i="3"/>
  <c r="R244" i="3"/>
  <c r="P244" i="3"/>
  <c r="BK244" i="3"/>
  <c r="J244" i="3"/>
  <c r="BI241" i="3"/>
  <c r="BH241" i="3"/>
  <c r="BG241" i="3"/>
  <c r="BF241" i="3"/>
  <c r="BE241" i="3"/>
  <c r="T241" i="3"/>
  <c r="R241" i="3"/>
  <c r="P241" i="3"/>
  <c r="BK241" i="3"/>
  <c r="J241" i="3"/>
  <c r="BI237" i="3"/>
  <c r="BH237" i="3"/>
  <c r="BG237" i="3"/>
  <c r="BF237" i="3"/>
  <c r="BE237" i="3"/>
  <c r="T237" i="3"/>
  <c r="R237" i="3"/>
  <c r="P237" i="3"/>
  <c r="BK237" i="3"/>
  <c r="J237" i="3"/>
  <c r="BI233" i="3"/>
  <c r="BH233" i="3"/>
  <c r="BG233" i="3"/>
  <c r="BF233" i="3"/>
  <c r="BE233" i="3"/>
  <c r="T233" i="3"/>
  <c r="R233" i="3"/>
  <c r="P233" i="3"/>
  <c r="BK233" i="3"/>
  <c r="J233" i="3"/>
  <c r="BI229" i="3"/>
  <c r="BH229" i="3"/>
  <c r="BG229" i="3"/>
  <c r="BF229" i="3"/>
  <c r="BE229" i="3"/>
  <c r="T229" i="3"/>
  <c r="R229" i="3"/>
  <c r="P229" i="3"/>
  <c r="BK229" i="3"/>
  <c r="J229" i="3"/>
  <c r="BI226" i="3"/>
  <c r="BH226" i="3"/>
  <c r="BG226" i="3"/>
  <c r="BF226" i="3"/>
  <c r="BE226" i="3"/>
  <c r="T226" i="3"/>
  <c r="R226" i="3"/>
  <c r="P226" i="3"/>
  <c r="BK226" i="3"/>
  <c r="J226" i="3"/>
  <c r="BI224" i="3"/>
  <c r="BH224" i="3"/>
  <c r="BG224" i="3"/>
  <c r="BF224" i="3"/>
  <c r="BE224" i="3"/>
  <c r="T224" i="3"/>
  <c r="R224" i="3"/>
  <c r="P224" i="3"/>
  <c r="BK224" i="3"/>
  <c r="J224" i="3"/>
  <c r="BI221" i="3"/>
  <c r="BH221" i="3"/>
  <c r="BG221" i="3"/>
  <c r="BF221" i="3"/>
  <c r="BE221" i="3"/>
  <c r="T221" i="3"/>
  <c r="R221" i="3"/>
  <c r="P221" i="3"/>
  <c r="BK221" i="3"/>
  <c r="J221" i="3"/>
  <c r="BI219" i="3"/>
  <c r="BH219" i="3"/>
  <c r="BG219" i="3"/>
  <c r="BF219" i="3"/>
  <c r="BE219" i="3"/>
  <c r="T219" i="3"/>
  <c r="R219" i="3"/>
  <c r="P219" i="3"/>
  <c r="BK219" i="3"/>
  <c r="J219" i="3"/>
  <c r="BI216" i="3"/>
  <c r="BH216" i="3"/>
  <c r="BG216" i="3"/>
  <c r="BF216" i="3"/>
  <c r="BE216" i="3"/>
  <c r="T216" i="3"/>
  <c r="R216" i="3"/>
  <c r="P216" i="3"/>
  <c r="BK216" i="3"/>
  <c r="J216" i="3"/>
  <c r="BI213" i="3"/>
  <c r="BH213" i="3"/>
  <c r="BG213" i="3"/>
  <c r="BF213" i="3"/>
  <c r="BE213" i="3"/>
  <c r="T213" i="3"/>
  <c r="R213" i="3"/>
  <c r="P213" i="3"/>
  <c r="BK213" i="3"/>
  <c r="J213" i="3"/>
  <c r="BI212" i="3"/>
  <c r="BH212" i="3"/>
  <c r="BG212" i="3"/>
  <c r="BF212" i="3"/>
  <c r="BE212" i="3"/>
  <c r="T212" i="3"/>
  <c r="R212" i="3"/>
  <c r="P212" i="3"/>
  <c r="BK212" i="3"/>
  <c r="J212" i="3"/>
  <c r="BI210" i="3"/>
  <c r="BH210" i="3"/>
  <c r="BG210" i="3"/>
  <c r="BF210" i="3"/>
  <c r="BE210" i="3"/>
  <c r="T210" i="3"/>
  <c r="R210" i="3"/>
  <c r="P210" i="3"/>
  <c r="BK210" i="3"/>
  <c r="J210" i="3"/>
  <c r="BI208" i="3"/>
  <c r="BH208" i="3"/>
  <c r="BG208" i="3"/>
  <c r="BF208" i="3"/>
  <c r="BE208" i="3"/>
  <c r="T208" i="3"/>
  <c r="R208" i="3"/>
  <c r="P208" i="3"/>
  <c r="BK208" i="3"/>
  <c r="J208" i="3"/>
  <c r="BI205" i="3"/>
  <c r="BH205" i="3"/>
  <c r="BG205" i="3"/>
  <c r="BF205" i="3"/>
  <c r="BE205" i="3"/>
  <c r="T205" i="3"/>
  <c r="R205" i="3"/>
  <c r="P205" i="3"/>
  <c r="BK205" i="3"/>
  <c r="J205" i="3"/>
  <c r="BI203" i="3"/>
  <c r="BH203" i="3"/>
  <c r="BG203" i="3"/>
  <c r="BF203" i="3"/>
  <c r="BE203" i="3"/>
  <c r="T203" i="3"/>
  <c r="R203" i="3"/>
  <c r="P203" i="3"/>
  <c r="BK203" i="3"/>
  <c r="J203" i="3"/>
  <c r="BI200" i="3"/>
  <c r="BH200" i="3"/>
  <c r="BG200" i="3"/>
  <c r="BF200" i="3"/>
  <c r="BE200" i="3"/>
  <c r="T200" i="3"/>
  <c r="R200" i="3"/>
  <c r="P200" i="3"/>
  <c r="BK200" i="3"/>
  <c r="J200" i="3"/>
  <c r="BI195" i="3"/>
  <c r="BH195" i="3"/>
  <c r="BG195" i="3"/>
  <c r="BF195" i="3"/>
  <c r="BE195" i="3"/>
  <c r="T195" i="3"/>
  <c r="T194" i="3" s="1"/>
  <c r="R195" i="3"/>
  <c r="R194" i="3" s="1"/>
  <c r="P195" i="3"/>
  <c r="P194" i="3" s="1"/>
  <c r="BK195" i="3"/>
  <c r="BK194" i="3" s="1"/>
  <c r="J194" i="3" s="1"/>
  <c r="J63" i="3" s="1"/>
  <c r="J195" i="3"/>
  <c r="BI191" i="3"/>
  <c r="BH191" i="3"/>
  <c r="BG191" i="3"/>
  <c r="BF191" i="3"/>
  <c r="T191" i="3"/>
  <c r="R191" i="3"/>
  <c r="P191" i="3"/>
  <c r="BK191" i="3"/>
  <c r="J191" i="3"/>
  <c r="BE191" i="3" s="1"/>
  <c r="BI188" i="3"/>
  <c r="BH188" i="3"/>
  <c r="BG188" i="3"/>
  <c r="BF188" i="3"/>
  <c r="T188" i="3"/>
  <c r="R188" i="3"/>
  <c r="P188" i="3"/>
  <c r="BK188" i="3"/>
  <c r="J188" i="3"/>
  <c r="BE188" i="3" s="1"/>
  <c r="BI185" i="3"/>
  <c r="BH185" i="3"/>
  <c r="BG185" i="3"/>
  <c r="BF185" i="3"/>
  <c r="T185" i="3"/>
  <c r="R185" i="3"/>
  <c r="P185" i="3"/>
  <c r="BK185" i="3"/>
  <c r="J185" i="3"/>
  <c r="BE185" i="3" s="1"/>
  <c r="BI182" i="3"/>
  <c r="BH182" i="3"/>
  <c r="BG182" i="3"/>
  <c r="BF182" i="3"/>
  <c r="T182" i="3"/>
  <c r="T181" i="3" s="1"/>
  <c r="R182" i="3"/>
  <c r="R181" i="3" s="1"/>
  <c r="P182" i="3"/>
  <c r="P181" i="3" s="1"/>
  <c r="BK182" i="3"/>
  <c r="BK181" i="3" s="1"/>
  <c r="J181" i="3" s="1"/>
  <c r="J62" i="3" s="1"/>
  <c r="J182" i="3"/>
  <c r="BE182" i="3" s="1"/>
  <c r="BI174" i="3"/>
  <c r="BH174" i="3"/>
  <c r="BG174" i="3"/>
  <c r="BF174" i="3"/>
  <c r="BE174" i="3"/>
  <c r="T174" i="3"/>
  <c r="T173" i="3" s="1"/>
  <c r="R174" i="3"/>
  <c r="R173" i="3" s="1"/>
  <c r="P174" i="3"/>
  <c r="P173" i="3" s="1"/>
  <c r="BK174" i="3"/>
  <c r="BK173" i="3" s="1"/>
  <c r="J173" i="3" s="1"/>
  <c r="J61" i="3" s="1"/>
  <c r="J174" i="3"/>
  <c r="BI171" i="3"/>
  <c r="BH171" i="3"/>
  <c r="BG171" i="3"/>
  <c r="BF171" i="3"/>
  <c r="T171" i="3"/>
  <c r="T170" i="3" s="1"/>
  <c r="R171" i="3"/>
  <c r="R170" i="3" s="1"/>
  <c r="P171" i="3"/>
  <c r="P170" i="3" s="1"/>
  <c r="BK171" i="3"/>
  <c r="BK170" i="3" s="1"/>
  <c r="J170" i="3" s="1"/>
  <c r="J60" i="3" s="1"/>
  <c r="J171" i="3"/>
  <c r="BE171" i="3" s="1"/>
  <c r="BI167" i="3"/>
  <c r="BH167" i="3"/>
  <c r="BG167" i="3"/>
  <c r="BF167" i="3"/>
  <c r="BE167" i="3"/>
  <c r="T167" i="3"/>
  <c r="T166" i="3" s="1"/>
  <c r="R167" i="3"/>
  <c r="R166" i="3" s="1"/>
  <c r="P167" i="3"/>
  <c r="P166" i="3" s="1"/>
  <c r="BK167" i="3"/>
  <c r="BK166" i="3" s="1"/>
  <c r="J166" i="3" s="1"/>
  <c r="J59" i="3" s="1"/>
  <c r="J167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 s="1"/>
  <c r="BI153" i="3"/>
  <c r="BH153" i="3"/>
  <c r="BG153" i="3"/>
  <c r="BF153" i="3"/>
  <c r="T153" i="3"/>
  <c r="R153" i="3"/>
  <c r="P153" i="3"/>
  <c r="BK153" i="3"/>
  <c r="J153" i="3"/>
  <c r="BE153" i="3" s="1"/>
  <c r="BI151" i="3"/>
  <c r="BH151" i="3"/>
  <c r="BG151" i="3"/>
  <c r="BF151" i="3"/>
  <c r="T151" i="3"/>
  <c r="R151" i="3"/>
  <c r="P151" i="3"/>
  <c r="BK151" i="3"/>
  <c r="J151" i="3"/>
  <c r="BE151" i="3" s="1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BE137" i="3"/>
  <c r="T137" i="3"/>
  <c r="R137" i="3"/>
  <c r="P137" i="3"/>
  <c r="BK137" i="3"/>
  <c r="J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BE133" i="3"/>
  <c r="T133" i="3"/>
  <c r="R133" i="3"/>
  <c r="P133" i="3"/>
  <c r="BK133" i="3"/>
  <c r="J133" i="3"/>
  <c r="BI131" i="3"/>
  <c r="BH131" i="3"/>
  <c r="BG131" i="3"/>
  <c r="BF131" i="3"/>
  <c r="BE131" i="3"/>
  <c r="T131" i="3"/>
  <c r="R131" i="3"/>
  <c r="P131" i="3"/>
  <c r="BK131" i="3"/>
  <c r="J131" i="3"/>
  <c r="BI129" i="3"/>
  <c r="BH129" i="3"/>
  <c r="BG129" i="3"/>
  <c r="BF129" i="3"/>
  <c r="BE129" i="3"/>
  <c r="T129" i="3"/>
  <c r="R129" i="3"/>
  <c r="P129" i="3"/>
  <c r="BK129" i="3"/>
  <c r="J129" i="3"/>
  <c r="BI127" i="3"/>
  <c r="BH127" i="3"/>
  <c r="BG127" i="3"/>
  <c r="BF127" i="3"/>
  <c r="BE127" i="3"/>
  <c r="T127" i="3"/>
  <c r="R127" i="3"/>
  <c r="P127" i="3"/>
  <c r="BK127" i="3"/>
  <c r="J127" i="3"/>
  <c r="BI122" i="3"/>
  <c r="BH122" i="3"/>
  <c r="BG122" i="3"/>
  <c r="BF122" i="3"/>
  <c r="BE122" i="3"/>
  <c r="T122" i="3"/>
  <c r="R122" i="3"/>
  <c r="P122" i="3"/>
  <c r="BK122" i="3"/>
  <c r="J122" i="3"/>
  <c r="BI120" i="3"/>
  <c r="BH120" i="3"/>
  <c r="BG120" i="3"/>
  <c r="BF120" i="3"/>
  <c r="BE120" i="3"/>
  <c r="T120" i="3"/>
  <c r="R120" i="3"/>
  <c r="P120" i="3"/>
  <c r="BK120" i="3"/>
  <c r="J120" i="3"/>
  <c r="BI114" i="3"/>
  <c r="BH114" i="3"/>
  <c r="BG114" i="3"/>
  <c r="BF114" i="3"/>
  <c r="BE114" i="3"/>
  <c r="T114" i="3"/>
  <c r="R114" i="3"/>
  <c r="P114" i="3"/>
  <c r="BK114" i="3"/>
  <c r="J114" i="3"/>
  <c r="BI109" i="3"/>
  <c r="BH109" i="3"/>
  <c r="BG109" i="3"/>
  <c r="BF109" i="3"/>
  <c r="BE109" i="3"/>
  <c r="T109" i="3"/>
  <c r="R109" i="3"/>
  <c r="P109" i="3"/>
  <c r="BK109" i="3"/>
  <c r="J109" i="3"/>
  <c r="BI104" i="3"/>
  <c r="BH104" i="3"/>
  <c r="BG104" i="3"/>
  <c r="BF104" i="3"/>
  <c r="BE104" i="3"/>
  <c r="T104" i="3"/>
  <c r="R104" i="3"/>
  <c r="P104" i="3"/>
  <c r="BK104" i="3"/>
  <c r="J104" i="3"/>
  <c r="BI102" i="3"/>
  <c r="BH102" i="3"/>
  <c r="BG102" i="3"/>
  <c r="BF102" i="3"/>
  <c r="BE102" i="3"/>
  <c r="T102" i="3"/>
  <c r="R102" i="3"/>
  <c r="P102" i="3"/>
  <c r="BK102" i="3"/>
  <c r="J102" i="3"/>
  <c r="BI100" i="3"/>
  <c r="BH100" i="3"/>
  <c r="BG100" i="3"/>
  <c r="BF100" i="3"/>
  <c r="BE100" i="3"/>
  <c r="T100" i="3"/>
  <c r="R100" i="3"/>
  <c r="P100" i="3"/>
  <c r="BK100" i="3"/>
  <c r="J100" i="3"/>
  <c r="BI98" i="3"/>
  <c r="BH98" i="3"/>
  <c r="BG98" i="3"/>
  <c r="BF98" i="3"/>
  <c r="BE98" i="3"/>
  <c r="T98" i="3"/>
  <c r="R98" i="3"/>
  <c r="P98" i="3"/>
  <c r="BK98" i="3"/>
  <c r="J98" i="3"/>
  <c r="BI96" i="3"/>
  <c r="BH96" i="3"/>
  <c r="BG96" i="3"/>
  <c r="BF96" i="3"/>
  <c r="BE96" i="3"/>
  <c r="T96" i="3"/>
  <c r="R96" i="3"/>
  <c r="P96" i="3"/>
  <c r="BK96" i="3"/>
  <c r="J96" i="3"/>
  <c r="BI94" i="3"/>
  <c r="BH94" i="3"/>
  <c r="BG94" i="3"/>
  <c r="BF94" i="3"/>
  <c r="BE94" i="3"/>
  <c r="T94" i="3"/>
  <c r="R94" i="3"/>
  <c r="P94" i="3"/>
  <c r="BK94" i="3"/>
  <c r="J94" i="3"/>
  <c r="BI92" i="3"/>
  <c r="BH92" i="3"/>
  <c r="BG92" i="3"/>
  <c r="BF92" i="3"/>
  <c r="BE92" i="3"/>
  <c r="T92" i="3"/>
  <c r="R92" i="3"/>
  <c r="P92" i="3"/>
  <c r="BK92" i="3"/>
  <c r="J92" i="3"/>
  <c r="BI89" i="3"/>
  <c r="F34" i="3" s="1"/>
  <c r="BD52" i="1" s="1"/>
  <c r="BH89" i="3"/>
  <c r="F33" i="3" s="1"/>
  <c r="BC52" i="1" s="1"/>
  <c r="BG89" i="3"/>
  <c r="F32" i="3" s="1"/>
  <c r="BB52" i="1" s="1"/>
  <c r="BF89" i="3"/>
  <c r="F31" i="3" s="1"/>
  <c r="BA52" i="1" s="1"/>
  <c r="BE89" i="3"/>
  <c r="T89" i="3"/>
  <c r="T88" i="3" s="1"/>
  <c r="T87" i="3" s="1"/>
  <c r="T86" i="3" s="1"/>
  <c r="R89" i="3"/>
  <c r="R88" i="3" s="1"/>
  <c r="P89" i="3"/>
  <c r="P88" i="3" s="1"/>
  <c r="BK89" i="3"/>
  <c r="BK88" i="3" s="1"/>
  <c r="J89" i="3"/>
  <c r="J82" i="3"/>
  <c r="F80" i="3"/>
  <c r="E78" i="3"/>
  <c r="J51" i="3"/>
  <c r="F49" i="3"/>
  <c r="E47" i="3"/>
  <c r="J18" i="3"/>
  <c r="E18" i="3"/>
  <c r="F52" i="3" s="1"/>
  <c r="J17" i="3"/>
  <c r="J15" i="3"/>
  <c r="E15" i="3"/>
  <c r="F51" i="3" s="1"/>
  <c r="J14" i="3"/>
  <c r="J12" i="3"/>
  <c r="J49" i="3" s="1"/>
  <c r="E7" i="3"/>
  <c r="E45" i="3" s="1"/>
  <c r="BD51" i="1"/>
  <c r="W30" i="1" s="1"/>
  <c r="BB51" i="1"/>
  <c r="BA51" i="1"/>
  <c r="AS51" i="1"/>
  <c r="L47" i="1"/>
  <c r="AM46" i="1"/>
  <c r="L46" i="1"/>
  <c r="AM44" i="1"/>
  <c r="L44" i="1"/>
  <c r="L42" i="1"/>
  <c r="L41" i="1"/>
  <c r="BK87" i="3" l="1"/>
  <c r="J88" i="3"/>
  <c r="J58" i="3" s="1"/>
  <c r="J30" i="3"/>
  <c r="AV52" i="1" s="1"/>
  <c r="W27" i="1"/>
  <c r="AW51" i="1"/>
  <c r="AK27" i="1" s="1"/>
  <c r="BC51" i="1"/>
  <c r="P87" i="3"/>
  <c r="P86" i="3" s="1"/>
  <c r="AU52" i="1" s="1"/>
  <c r="AU51" i="1" s="1"/>
  <c r="W28" i="1"/>
  <c r="AX51" i="1"/>
  <c r="R87" i="3"/>
  <c r="R86" i="3" s="1"/>
  <c r="F83" i="3"/>
  <c r="J31" i="3"/>
  <c r="AW52" i="1" s="1"/>
  <c r="J80" i="3"/>
  <c r="F30" i="3"/>
  <c r="AZ52" i="1" s="1"/>
  <c r="E76" i="3"/>
  <c r="F82" i="3"/>
  <c r="AT52" i="1" l="1"/>
  <c r="AZ51" i="1"/>
  <c r="J87" i="3"/>
  <c r="J57" i="3" s="1"/>
  <c r="BK86" i="3"/>
  <c r="J86" i="3" s="1"/>
  <c r="W29" i="1"/>
  <c r="AY51" i="1"/>
  <c r="AV51" i="1" l="1"/>
  <c r="W26" i="1"/>
  <c r="J56" i="3"/>
  <c r="J27" i="3"/>
  <c r="AK26" i="1" l="1"/>
  <c r="AT51" i="1"/>
  <c r="AG52" i="1"/>
  <c r="AN52" i="1" s="1"/>
  <c r="J36" i="3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<sst xmlns="http://schemas.openxmlformats.org/spreadsheetml/2006/main" count="2960" uniqueCount="647">
  <si>
    <t>Export VZ</t>
  </si>
  <si>
    <t>List obsahuje:</t>
  </si>
  <si>
    <t>3.0</t>
  </si>
  <si>
    <t/>
  </si>
  <si>
    <t>False</t>
  </si>
  <si>
    <t>{2c030d4d-7e69-4f09-84ea-8fd7552911b6}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</si>
  <si>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</si>
  <si>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</si>
  <si>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</si>
  <si>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</si>
  <si>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</si>
  <si>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</si>
  <si>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</si>
  <si>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</si>
  <si>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</si>
  <si>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</si>
  <si>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</si>
  <si>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</si>
  <si>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</si>
  <si>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0,1</t>
  </si>
  <si>
    <t>KSO:</t>
  </si>
  <si>
    <t>CC-CZ:</t>
  </si>
  <si>
    <t>1</t>
  </si>
  <si>
    <t>Místo:</t>
  </si>
  <si>
    <t>Frýdek - Místek</t>
  </si>
  <si>
    <t>Datum:</t>
  </si>
  <si>
    <t>2. 11. 2017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</si>
  <si>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</si>
  <si>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</si>
  <si>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</si>
  <si>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</si>
  <si>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</si>
  <si>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</si>
  <si>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</si>
  <si>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</si>
  <si>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</si>
  <si>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Petr Kudlík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</si>
  <si>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</si>
  <si>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</si>
  <si>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</si>
  <si>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</si>
  <si>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</si>
  <si>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</si>
  <si>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</si>
  <si>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</si>
  <si>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</si>
  <si>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</si>
  <si>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</si>
  <si>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</si>
  <si>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</si>
  <si>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</si>
  <si>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</si>
  <si>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</si>
  <si>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</si>
  <si>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</si>
  <si>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</si>
  <si>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</si>
  <si>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</si>
  <si>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</si>
  <si>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</si>
  <si>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</si>
  <si>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</si>
  <si>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</si>
  <si>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</si>
  <si>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</si>
  <si>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</si>
  <si>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</si>
  <si>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</si>
  <si>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</si>
  <si>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</si>
  <si>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</si>
  <si>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</si>
  <si>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</si>
  <si>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</si>
  <si>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</si>
  <si>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</si>
  <si>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</si>
  <si>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</si>
  <si>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2</t>
  </si>
  <si>
    <t>SO 08 Kanalizační přípojka</t>
  </si>
  <si>
    <t>{90f726f7-2c91-456f-a4eb-811bb9753470}</t>
  </si>
  <si>
    <t>Zpět na list: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</si>
  <si>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</si>
  <si>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</si>
  <si>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</si>
  <si>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</si>
  <si>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</si>
  <si>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</si>
  <si>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</si>
  <si>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</si>
  <si>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</si>
  <si>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</si>
  <si>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</si>
  <si>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</si>
  <si>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</si>
  <si>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</si>
  <si>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</si>
  <si>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</si>
  <si>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</si>
  <si>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</si>
  <si>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</si>
  <si>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</si>
  <si>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</si>
  <si>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</si>
  <si>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</si>
  <si>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</si>
  <si>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</si>
  <si>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</si>
  <si>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</si>
  <si>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</si>
  <si>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</si>
  <si>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</si>
  <si>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</si>
  <si>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</si>
  <si>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</si>
  <si>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</si>
  <si>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113107011</t>
  </si>
  <si>
    <t>Odstranění podkladu plochy do 15 m2 z kameniva těženého tl 100 mm při překopech inž sítí</t>
  </si>
  <si>
    <t>m2</t>
  </si>
  <si>
    <t>CS ÚRS 2016 02</t>
  </si>
  <si>
    <t>4</t>
  </si>
  <si>
    <t>VV</t>
  </si>
  <si>
    <t>113107022</t>
  </si>
  <si>
    <t>Odstranění podkladu plochy do 15 m2 z kameniva drceného tl 200 mm při překopech inž sítí</t>
  </si>
  <si>
    <t>3</t>
  </si>
  <si>
    <t>113107026</t>
  </si>
  <si>
    <t>Odstranění podkladu plochy do 15 m2 z kameniva drceného se štětem tl 450 mm při překopech inž sítí</t>
  </si>
  <si>
    <t>113107042</t>
  </si>
  <si>
    <t>Odstranění podkladu plochy do 15 m2 živičných tl 100 mm při překopech inž sítí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</si>
  <si>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</si>
  <si>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</si>
  <si>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</si>
  <si>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</si>
  <si>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</si>
  <si>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</si>
  <si>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</si>
  <si>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</si>
  <si>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</si>
  <si>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</si>
  <si>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</si>
  <si>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8</t>
  </si>
  <si>
    <t>131203101</t>
  </si>
  <si>
    <t>Hloubení zapažených i nezapažených jam ručním nebo pneumatickým nářadím s urovnáním dna do předepsaného profilu a spádu v horninách tř. 3 soudržných</t>
  </si>
  <si>
    <t>Součet</t>
  </si>
  <si>
    <t>9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</si>
  <si>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</si>
  <si>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</si>
  <si>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11</t>
  </si>
  <si>
    <t>151101101</t>
  </si>
  <si>
    <t>Zřízení pažení a rozepření stěn rýh pro podzemní vedení pro všechny šířky rýhy příložné pro jakoukoliv mezerovitost, hloubky do 2 m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</si>
  <si>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</si>
  <si>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</si>
  <si>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</si>
  <si>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13</t>
  </si>
  <si>
    <t>161101101.1</t>
  </si>
  <si>
    <t>Svislé přemístění výkopku bez naložení do dopravní nádoby avšak s vyprázdněním dopravní nádoby na hromadu nebo do dopravního prostředku z horniny tř. 1 až 4, při hloubce výkopu přes 1 do 2,5 m</t>
  </si>
  <si>
    <t>14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</si>
  <si>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</si>
  <si>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</si>
  <si>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</si>
  <si>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</si>
  <si>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16</t>
  </si>
  <si>
    <t>167101101</t>
  </si>
  <si>
    <t>Nakládání, skládání a překládání neulehlého výkopku nebo sypaniny nakládání, množství do 100 m3, z hornin tř. 1 až 4</t>
  </si>
  <si>
    <t>17</t>
  </si>
  <si>
    <t>171201201</t>
  </si>
  <si>
    <t>Uložení sypaniny na skládky</t>
  </si>
  <si>
    <t>18</t>
  </si>
  <si>
    <t>171201211</t>
  </si>
  <si>
    <t>Uložení sypaniny poplatek za uložení sypaniny na skládce (skládkovné)</t>
  </si>
  <si>
    <t>t</t>
  </si>
  <si>
    <t>19</t>
  </si>
  <si>
    <t>174101101</t>
  </si>
  <si>
    <t>Zásyp sypaninou z jakékoliv horniny s uložením výkopku ve vrstvách se zhutněním jam, šachet, rýh nebo kolem objektů v těchto vykopávkách</t>
  </si>
  <si>
    <t>zásyp kopané sondy</t>
  </si>
  <si>
    <t>20</t>
  </si>
  <si>
    <t>M</t>
  </si>
  <si>
    <t>583336510.111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</si>
  <si>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</si>
  <si>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</si>
  <si>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CS ÚRS 2013 01</t>
  </si>
  <si>
    <t>22</t>
  </si>
  <si>
    <t>583373030</t>
  </si>
  <si>
    <t>kamenivo přírodní těžené pro stavební účely  PTK  (drobné, hrubé, štěrkopísky) štěrkopísky ČSN 72  1511-2 frakce   0-8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</si>
  <si>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</si>
  <si>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</si>
  <si>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</si>
  <si>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</si>
  <si>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Vodorovné konstrukce</t>
  </si>
  <si>
    <t>24</t>
  </si>
  <si>
    <t>451573111</t>
  </si>
  <si>
    <t>Lože pod potrubí, stoky a drobné objekty v otevřeném výkopu z písku a štěrkopísku do 63 mm</t>
  </si>
  <si>
    <t>Komunikace pozemní</t>
  </si>
  <si>
    <t>25</t>
  </si>
  <si>
    <t>566901232</t>
  </si>
  <si>
    <t>Vyspravení podkladu po překopech inženýrských sítí plochy přes 15 m2 s rozprostřením a zhutněním štěrkodrtí tl. 150 mm</t>
  </si>
  <si>
    <t>26</t>
  </si>
  <si>
    <t>566901242</t>
  </si>
  <si>
    <t>Vyspravení podkladu po překopech inženýrských sítí plochy přes 15 m2 s rozprostřením a zhutněním kamenivem hrubým drceným tl. 150 mm</t>
  </si>
  <si>
    <t>27</t>
  </si>
  <si>
    <t>566901262</t>
  </si>
  <si>
    <t>Vyspravení podkladu po překopech inženýrských sítí plochy přes 15 m2 s rozprostřením a zhutněním obalovaným kamenivem ACP (OK) tl. 150 mm</t>
  </si>
  <si>
    <t>28</t>
  </si>
  <si>
    <t>572141112</t>
  </si>
  <si>
    <t>Vyrovnání povrchu dosavadních krytů s rozprostřením hmot a zhutněním asfaltovým betonem ACO (AB) tl. přes 40 do 60 mm</t>
  </si>
  <si>
    <t>Trubní vedení</t>
  </si>
  <si>
    <t>29</t>
  </si>
  <si>
    <t>30</t>
  </si>
  <si>
    <t>31</t>
  </si>
  <si>
    <t>kus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</si>
  <si>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</si>
  <si>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</si>
  <si>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</si>
  <si>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</si>
  <si>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</si>
  <si>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</si>
  <si>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</si>
  <si>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</si>
  <si>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</si>
  <si>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</si>
  <si>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</si>
  <si>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</si>
  <si>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</si>
  <si>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</si>
  <si>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</si>
  <si>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</si>
  <si>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899999999</t>
  </si>
  <si>
    <t>Geodetické zaměření</t>
  </si>
  <si>
    <t>48</t>
  </si>
  <si>
    <t>919731122</t>
  </si>
  <si>
    <t>Zarovnání styčné plochy podkladu nebo krytu podél vybourané části komunikace nebo zpevněné plochy živičné tl. přes 50 do 100 mm</t>
  </si>
  <si>
    <t>49</t>
  </si>
  <si>
    <t>919735113</t>
  </si>
  <si>
    <t>Řezání stávajícího živičného krytu nebo podkladu hloubky přes 100 do 150 mm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</si>
  <si>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</si>
  <si>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</si>
  <si>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</si>
  <si>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</si>
  <si>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</si>
  <si>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</si>
  <si>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</si>
  <si>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</si>
  <si>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52</t>
  </si>
  <si>
    <t>997221612</t>
  </si>
  <si>
    <t>Nakládání na dopravní prostředky pro vodorovnou dopravu vybouraných hmot</t>
  </si>
  <si>
    <t>53</t>
  </si>
  <si>
    <t>997221845</t>
  </si>
  <si>
    <t>Poplatek za uložení stavebního odpadu na skládce (skládkovné) z asfaltových povrchů</t>
  </si>
  <si>
    <t>54</t>
  </si>
  <si>
    <t>997221855</t>
  </si>
  <si>
    <t>Poplatek za uložení stavebního odpadu na skládce (skládkovné) z kameniva</t>
  </si>
  <si>
    <t>998</t>
  </si>
  <si>
    <t>Přesun hmot</t>
  </si>
  <si>
    <t>55</t>
  </si>
  <si>
    <t>998276101</t>
  </si>
  <si>
    <t>Přesun hmot pro trubní vedení hloubené z trub z plastických hmot nebo sklolaminátových pro vodovody nebo kanalizace v otevřeném výkopu dopravní vzdálenost do 15 m</t>
  </si>
  <si>
    <t>56</t>
  </si>
  <si>
    <t>57</t>
  </si>
  <si>
    <t>58</t>
  </si>
  <si>
    <t>59</t>
  </si>
  <si>
    <t>60</t>
  </si>
  <si>
    <t>61</t>
  </si>
  <si>
    <t>62</t>
  </si>
  <si>
    <t>63</t>
  </si>
  <si>
    <t>2 - SO 08 Kanalizační přípojka</t>
  </si>
  <si>
    <t xml:space="preserve">    3 - Svislé a kompletní konstrukce</t>
  </si>
  <si>
    <t xml:space="preserve">    9 - Ostatní konstrukce a práce, bourání</t>
  </si>
  <si>
    <t>1966957288</t>
  </si>
  <si>
    <t>v.č.D08-02</t>
  </si>
  <si>
    <t>11*1,5</t>
  </si>
  <si>
    <t>-1850625034</t>
  </si>
  <si>
    <t>16,5</t>
  </si>
  <si>
    <t>1461354647</t>
  </si>
  <si>
    <t>-2068666521</t>
  </si>
  <si>
    <t>121459794</t>
  </si>
  <si>
    <t>-610212665</t>
  </si>
  <si>
    <t>426228255</t>
  </si>
  <si>
    <t>6*1*2</t>
  </si>
  <si>
    <t>131201102</t>
  </si>
  <si>
    <t>Hloubení jam nezapažených v hornině tř. 3 objemu do 1000 m3</t>
  </si>
  <si>
    <t>-337140439</t>
  </si>
  <si>
    <t>Retence</t>
  </si>
  <si>
    <t>11,8*1,6*2,46+26,8*0,85*2,46/2</t>
  </si>
  <si>
    <t>74,5</t>
  </si>
  <si>
    <t>994805221</t>
  </si>
  <si>
    <t>SONDA pro zjištění hloubky  a uložení  kanalizace a ostatních sítí</t>
  </si>
  <si>
    <t>(1,5*1,5*2,55)</t>
  </si>
  <si>
    <t>5,74</t>
  </si>
  <si>
    <t>132201202</t>
  </si>
  <si>
    <t>Hloubení rýh š do 2000 mm v hornině tř. 3 objemu do 1000 m3</t>
  </si>
  <si>
    <t>-578985498</t>
  </si>
  <si>
    <t>v.č. D08-02,D08-03</t>
  </si>
  <si>
    <t>11*1*2,81+22,4*1*2,49+3,4*1*2,43+7,2*1*1,91+18,5*1*1,77+17,1*1*1,52</t>
  </si>
  <si>
    <t>0,8*1,8*(2,52+2,45+2,34+1,68+1,35)</t>
  </si>
  <si>
    <t>182,33</t>
  </si>
  <si>
    <t>-1395703199</t>
  </si>
  <si>
    <t>-851658393</t>
  </si>
  <si>
    <t>11*2,81*2+22,4*2,49*2+3,4*2,43*2+7,2*1,91*2+18,5*1,77*2+17,1*1,52*2</t>
  </si>
  <si>
    <t>2*(0,8+1,8)*10,34</t>
  </si>
  <si>
    <t>388,64</t>
  </si>
  <si>
    <t>1580920824</t>
  </si>
  <si>
    <t>585058848</t>
  </si>
  <si>
    <t>74,5+5,74+182,33</t>
  </si>
  <si>
    <t>-425687264</t>
  </si>
  <si>
    <t>-290035828</t>
  </si>
  <si>
    <t>74,5+182,33</t>
  </si>
  <si>
    <t>1834721302</t>
  </si>
  <si>
    <t>256,83</t>
  </si>
  <si>
    <t>-237018097</t>
  </si>
  <si>
    <t>-303640924</t>
  </si>
  <si>
    <t>256,83*2</t>
  </si>
  <si>
    <t>-955458038</t>
  </si>
  <si>
    <t>v.č. D08-02,D08-03,D08-05</t>
  </si>
  <si>
    <t>zásyp dobře hutnitelným materiálem rýhy potrubí</t>
  </si>
  <si>
    <t>182,33-(13,02+29,8)-(0,3*0,3*3,14*10,34)</t>
  </si>
  <si>
    <t>zásyp dobře hutnitelným materiálem jámy</t>
  </si>
  <si>
    <t>74,5-(4,8+3,78)-(0,3*0,3*3,14*1,62*2)</t>
  </si>
  <si>
    <t>207,33</t>
  </si>
  <si>
    <t>1898128330</t>
  </si>
  <si>
    <t>207,33*2</t>
  </si>
  <si>
    <t>1530007015</t>
  </si>
  <si>
    <t>RÝHY</t>
  </si>
  <si>
    <t>79,6*1*0,5</t>
  </si>
  <si>
    <t>Retenční  objekt</t>
  </si>
  <si>
    <t>(11,8+1,6+1,6)*1,6*0,2</t>
  </si>
  <si>
    <t>44,6</t>
  </si>
  <si>
    <t>1027044307</t>
  </si>
  <si>
    <t>48,63*1,75</t>
  </si>
  <si>
    <t>583373440</t>
  </si>
  <si>
    <t>štěrkopísek frakce 0-32</t>
  </si>
  <si>
    <t>-1429921423</t>
  </si>
  <si>
    <t>4,8*2</t>
  </si>
  <si>
    <t>1956532108</t>
  </si>
  <si>
    <t>79,6*1+11,8*1,6</t>
  </si>
  <si>
    <t>Svislé a kompletní konstrukce</t>
  </si>
  <si>
    <t>359901211</t>
  </si>
  <si>
    <t>Monitoring stok (kamerový systém) jakékoli výšky nová kanalizace</t>
  </si>
  <si>
    <t>2144577548</t>
  </si>
  <si>
    <t>92</t>
  </si>
  <si>
    <t>1756696427</t>
  </si>
  <si>
    <t>79,6*1*0,15</t>
  </si>
  <si>
    <t>11,8*1,6*0,2</t>
  </si>
  <si>
    <t>0,8*1,8*0,15*5</t>
  </si>
  <si>
    <t>16,8</t>
  </si>
  <si>
    <t>-384717195</t>
  </si>
  <si>
    <t>V.Č.D08-02</t>
  </si>
  <si>
    <t>-1677216094</t>
  </si>
  <si>
    <t>1362597836</t>
  </si>
  <si>
    <t>-1153057870</t>
  </si>
  <si>
    <t>871355221</t>
  </si>
  <si>
    <t>Kanalizační potrubí z tvrdého PVC [KG systém] v otevřeném výkopu ve sklonu do 20 %, tuhost třídy SN 8 DN 200</t>
  </si>
  <si>
    <t>-638178071</t>
  </si>
  <si>
    <t>79,6*1,15</t>
  </si>
  <si>
    <t>877355221</t>
  </si>
  <si>
    <t>Montáž tvarovek z tvrdého PVC-systém KG nebo z polypropylenu-systém KG 2000 dvouosé DN 200</t>
  </si>
  <si>
    <t>-1434801289</t>
  </si>
  <si>
    <t>286113940</t>
  </si>
  <si>
    <t>odbočka kanalizační plastová s hrdlem KG 200/125/45°</t>
  </si>
  <si>
    <t>-70558238</t>
  </si>
  <si>
    <t>877355211</t>
  </si>
  <si>
    <t>Montáž tvarovek na kanalizačním potrubí z trub z plastu z tvrdého PVC [systém KG] nebo z polypropylenu [systém KG 2000] v otevřeném výkopu jednoosých DN 200</t>
  </si>
  <si>
    <t>593167778</t>
  </si>
  <si>
    <t>2+4+2+1</t>
  </si>
  <si>
    <t>286113660</t>
  </si>
  <si>
    <t>koleno kanalizace plastové KG 200x45°</t>
  </si>
  <si>
    <t>-832513565</t>
  </si>
  <si>
    <t>286115080</t>
  </si>
  <si>
    <t>redukce kanalizace plastová KG 200/160</t>
  </si>
  <si>
    <t>-1845490119</t>
  </si>
  <si>
    <t>286115060</t>
  </si>
  <si>
    <t>redukce kanalizace plastová KG 160/125</t>
  </si>
  <si>
    <t>1874223184</t>
  </si>
  <si>
    <t>286115900.111</t>
  </si>
  <si>
    <t>999163226</t>
  </si>
  <si>
    <t>28611559.112</t>
  </si>
  <si>
    <t>1030333993</t>
  </si>
  <si>
    <t>8911111.11</t>
  </si>
  <si>
    <t>Regulátor odtoku regulovaný odtok 7,0 l/s</t>
  </si>
  <si>
    <t>1093712485</t>
  </si>
  <si>
    <t>8911112.11</t>
  </si>
  <si>
    <t>Filtr dešťové vody DN 200</t>
  </si>
  <si>
    <t>645195653</t>
  </si>
  <si>
    <t>v.č. D08-03</t>
  </si>
  <si>
    <t>892351111</t>
  </si>
  <si>
    <t>Tlakové zkoušky vodou na potrubí DN 150 nebo 200</t>
  </si>
  <si>
    <t>1575872597</t>
  </si>
  <si>
    <t>894812315.11</t>
  </si>
  <si>
    <t>-503329299</t>
  </si>
  <si>
    <t>Šachtové dno šachty Š3</t>
  </si>
  <si>
    <t>894812316</t>
  </si>
  <si>
    <t>Revizní a čistící šachta z polypropylenu PP pro hladké trouby [např. systém KG] DN 600 šachtové dno (DN šachty / DN trubního vedení) DN 600/200 průtočné 30 st.,60 st.,90 st.</t>
  </si>
  <si>
    <t>1088657350</t>
  </si>
  <si>
    <t>Š2</t>
  </si>
  <si>
    <t>894812317</t>
  </si>
  <si>
    <t>Revizní a čistící šachta z polypropylenu PP pro hladké trouby [např. systém KG] DN 600 šachtové dno (DN šachty / DN trubního vedení) DN 600/200 s přítokem tvaru T</t>
  </si>
  <si>
    <t>539367897</t>
  </si>
  <si>
    <t>Š5,Š4</t>
  </si>
  <si>
    <t>894812318</t>
  </si>
  <si>
    <t>Revizní a čistící šachta z polypropylenu PP pro hladké trouby [např. systém KG] DN 600 šachtové dno (DN šachty / DN trubního vedení) DN 600/200 sběrné tvaru X</t>
  </si>
  <si>
    <t>1136848523</t>
  </si>
  <si>
    <t>Š1</t>
  </si>
  <si>
    <t>894812332</t>
  </si>
  <si>
    <t>Revizní a čistící šachta z polypropylenu PP pro hladké trouby [např. systém KG] DN 600 roura šachtová korugovaná, světlé hloubky 2 000 mm</t>
  </si>
  <si>
    <t>1486256777</t>
  </si>
  <si>
    <t>894812333</t>
  </si>
  <si>
    <t>Revizní a čistící šachta z polypropylenu PP pro hladké trouby [např. systém KG] DN 600 roura šachtová korugovaná, světlé hloubky 3 000 mm</t>
  </si>
  <si>
    <t>899085977</t>
  </si>
  <si>
    <t>894812339</t>
  </si>
  <si>
    <t>Revizní a čistící šachta z polypropylenu PP pro hladké trouby [např. systém KG] DN 600 Příplatek k cenám 2331 - 2334 za uříznutí šachtové roury</t>
  </si>
  <si>
    <t>1082715854</t>
  </si>
  <si>
    <t>894812378</t>
  </si>
  <si>
    <t>Revizní a čistící šachta z polypropylenu PP pro hladké trouby [např. systém KG] DN 600 poklop (mříž) litinový pro zatížení od 25 t do 40 t s betonovým prstencem a adaptérem</t>
  </si>
  <si>
    <t>599327062</t>
  </si>
  <si>
    <t>89911123.011</t>
  </si>
  <si>
    <t>Retenční nádrž na dešťovou vodu  dodávka+monáž</t>
  </si>
  <si>
    <t>1888836346</t>
  </si>
  <si>
    <t>v.č. D08-02,D08-05</t>
  </si>
  <si>
    <t xml:space="preserve">dodávka + montáž </t>
  </si>
  <si>
    <t>akumulační boxy    0,6*1,2*0,6 m   38 ks</t>
  </si>
  <si>
    <t>otevřené dno             38 ks</t>
  </si>
  <si>
    <t>boční deska                 4 ks</t>
  </si>
  <si>
    <t>vstupní deska               2 ks</t>
  </si>
  <si>
    <t>revizní šachty prof.600 mm včetně poklopu D400 s větracími otvory   2 ks</t>
  </si>
  <si>
    <t>hydroizolační folie PVC tl.1,5 mm      1 ks</t>
  </si>
  <si>
    <t>8999991111.113</t>
  </si>
  <si>
    <t>1729821620</t>
  </si>
  <si>
    <t>DN 200</t>
  </si>
  <si>
    <t>714526965</t>
  </si>
  <si>
    <t>Ostatní konstrukce a práce, bourání</t>
  </si>
  <si>
    <t>919726124</t>
  </si>
  <si>
    <t>Geotextilie pro ochranu, separaci a filtraci netkaná měrná hmotnost do 800 g/m2</t>
  </si>
  <si>
    <t>330103736</t>
  </si>
  <si>
    <t>v.č. D08-05</t>
  </si>
  <si>
    <t>11,4*1,2*4+1,2*0,6*2</t>
  </si>
  <si>
    <t>56,5</t>
  </si>
  <si>
    <t>-1230422709</t>
  </si>
  <si>
    <t>v.č. D08-02</t>
  </si>
  <si>
    <t>2*(11+1,5)</t>
  </si>
  <si>
    <t>-921842939</t>
  </si>
  <si>
    <t>-1991809983</t>
  </si>
  <si>
    <t>-1332723603</t>
  </si>
  <si>
    <t>18,744*9 'Přepočtené koeficientem množství</t>
  </si>
  <si>
    <t>-301453168</t>
  </si>
  <si>
    <t>1451099103</t>
  </si>
  <si>
    <t>12,23</t>
  </si>
  <si>
    <t>-600356129</t>
  </si>
  <si>
    <t>6,52</t>
  </si>
  <si>
    <t>1573828463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</si>
  <si>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</si>
  <si>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</si>
  <si>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</si>
  <si>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</si>
  <si>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</si>
  <si>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</si>
  <si>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</si>
  <si>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</si>
  <si>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</si>
  <si>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</si>
  <si>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</si>
  <si>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</si>
  <si>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</si>
  <si>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</si>
  <si>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</si>
  <si>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</si>
  <si>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</si>
  <si>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</si>
  <si>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</si>
  <si>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</si>
  <si>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</si>
  <si>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</si>
  <si>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</si>
  <si>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</si>
  <si>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</si>
  <si>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</si>
  <si>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</si>
  <si>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</si>
  <si>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</si>
  <si>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</si>
  <si>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</si>
  <si>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</si>
  <si>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</si>
  <si>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</si>
  <si>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</si>
  <si>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</si>
  <si>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</si>
  <si>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</si>
  <si>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</si>
  <si>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</si>
  <si>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</si>
  <si>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</si>
  <si>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</si>
  <si>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</si>
  <si>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</si>
  <si>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</si>
  <si>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</si>
  <si>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</si>
  <si>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</si>
  <si>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</si>
  <si>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</si>
  <si>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</si>
  <si>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</si>
  <si>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</si>
  <si>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</si>
  <si>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</si>
  <si>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</si>
  <si>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</si>
  <si>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</si>
  <si>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</si>
  <si>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</si>
  <si>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</si>
  <si>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</si>
  <si>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</si>
  <si>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</si>
  <si>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</si>
  <si>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</si>
  <si>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</si>
  <si>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</si>
  <si>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</si>
  <si>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</si>
  <si>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</si>
  <si>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</si>
  <si>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</si>
  <si>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</si>
  <si>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</si>
  <si>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</si>
  <si>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</si>
  <si>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</si>
  <si>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</si>
  <si>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</si>
  <si>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</si>
  <si>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</si>
  <si>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</si>
  <si>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</si>
  <si>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</si>
  <si>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</si>
  <si>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</si>
  <si>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</si>
  <si>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</si>
  <si>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</si>
  <si>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</si>
  <si>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</si>
  <si>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</si>
  <si>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</si>
  <si>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</si>
  <si>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</si>
  <si>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</si>
  <si>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</si>
  <si>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</si>
  <si>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</si>
  <si>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</si>
  <si>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</si>
  <si>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</si>
  <si>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</si>
  <si>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</si>
  <si>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</si>
  <si>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</si>
  <si>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</si>
  <si>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</si>
  <si>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</si>
  <si>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</si>
  <si>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</si>
  <si>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</si>
  <si>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</si>
  <si>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</si>
  <si>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</si>
  <si>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</si>
  <si>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</si>
  <si>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</si>
  <si>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</si>
  <si>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</si>
  <si>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</si>
  <si>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</si>
  <si>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</si>
  <si>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</si>
  <si>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</si>
  <si>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</si>
  <si>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</si>
  <si>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</si>
  <si>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</si>
  <si>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</si>
  <si>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</si>
  <si>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</si>
  <si>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</si>
  <si>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</si>
  <si>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</si>
  <si>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</si>
  <si>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</si>
  <si>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</si>
  <si>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</si>
  <si>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</si>
  <si>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</si>
  <si>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</si>
  <si>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</si>
  <si>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</si>
  <si>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</si>
  <si>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</si>
  <si>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</si>
  <si>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</si>
  <si>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</si>
  <si>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</si>
  <si>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</si>
  <si>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</si>
  <si>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</si>
  <si>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</si>
  <si>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</si>
  <si>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</si>
  <si>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</si>
  <si>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</si>
  <si>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</si>
  <si>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</si>
  <si>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</si>
  <si>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</si>
  <si>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</si>
  <si>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</si>
  <si>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</si>
  <si>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</si>
  <si>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</si>
  <si>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</si>
  <si>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</si>
  <si>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</si>
  <si>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</si>
  <si>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</si>
  <si>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</si>
  <si>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</si>
  <si>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</si>
  <si>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</si>
  <si>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</si>
  <si>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</si>
  <si>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</si>
  <si>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</si>
  <si>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</si>
  <si>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</si>
  <si>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</si>
  <si>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</si>
  <si>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</si>
  <si>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</si>
  <si>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</si>
  <si>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</si>
  <si>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Soupis prací vychází z textových a výkresových částí dokumentace. Cenová soustava ÚRS Praha 2016/2</t>
  </si>
  <si>
    <t>Dobře hutnitelný materiál</t>
  </si>
  <si>
    <t>Spojka zajišťující vodotěsnost v místě napojení na plastovou šachtu- DN200 napojení kanalizace do těla šachty Š3</t>
  </si>
  <si>
    <t>Spojka zajišťující vodotěsnost v místě napojení na plastovou šachtu- DN150 napojení kanalizace do těla šachty Š3</t>
  </si>
  <si>
    <t>Napojení potrubí do šachty - jádrová navrtávka včetně utěsnění dodávka + montáž</t>
  </si>
  <si>
    <t>vlastní</t>
  </si>
  <si>
    <t>Revizní a čistící šachta z polypropylenu PP pro hladké trouby [např. systém KG] DN 600 šachtové dno (DN šachty / DN trubního vedení) DN 600/200 slepé</t>
  </si>
  <si>
    <t>Spojka pro napojení kanalizace do těla plastové šachty DN150</t>
  </si>
  <si>
    <t>Spojka pro napojení kanalizace do těla plastové šachty DN200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</si>
</sst>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8"/>
      <name val="Trebuchet MS"/>
      <family val="2"/>
      <charset val="238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name val="Trebuchet MS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b/>
      <sz val="1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4" fillId="0" borderId="0" applyNumberFormat="0" applyFill="0" applyBorder="0" applyAlignment="0" applyProtection="0"/>
    <xf numFmtId="0" fontId="40" fillId="0" borderId="0" applyAlignment="0">
      <alignment vertical="top" wrapText="1"/>
      <protection locked="0"/>
    </xf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7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3" fillId="0" borderId="27" xfId="0" applyFont="1" applyBorder="1" applyAlignment="1" applyProtection="1">
      <alignment horizontal="center" vertical="center"/>
      <protection locked="0"/>
    </xf>
    <xf numFmtId="49" fontId="33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left" vertical="center" wrapText="1"/>
      <protection locked="0"/>
    </xf>
    <xf numFmtId="0" fontId="33" fillId="0" borderId="27" xfId="0" applyFont="1" applyBorder="1" applyAlignment="1" applyProtection="1">
      <alignment horizontal="center" vertical="center" wrapText="1"/>
      <protection locked="0"/>
    </xf>
    <xf numFmtId="167" fontId="33" fillId="0" borderId="27" xfId="0" applyNumberFormat="1" applyFont="1" applyBorder="1" applyAlignment="1" applyProtection="1">
      <alignment vertical="center"/>
      <protection locked="0"/>
    </xf>
    <xf numFmtId="4" fontId="33" fillId="4" borderId="27" xfId="0" applyNumberFormat="1" applyFont="1" applyFill="1" applyBorder="1" applyAlignment="1" applyProtection="1">
      <alignment vertical="center"/>
      <protection locked="0"/>
    </xf>
    <xf numFmtId="4" fontId="33" fillId="0" borderId="27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3" fillId="4" borderId="27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3" xfId="0" applyFont="1" applyBorder="1" applyAlignment="1">
      <alignment vertical="center"/>
    </xf>
    <xf numFmtId="166" fontId="1" fillId="0" borderId="23" xfId="0" applyNumberFormat="1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0" fontId="34" fillId="2" borderId="0" xfId="1" applyFill="1"/>
    <xf numFmtId="0" fontId="35" fillId="0" borderId="0" xfId="1" applyFont="1" applyAlignment="1">
      <alignment horizontal="center" vertical="center"/>
    </xf>
    <xf numFmtId="0" fontId="37" fillId="2" borderId="0" xfId="0" applyFont="1" applyFill="1" applyAlignment="1">
      <alignment horizontal="left" vertical="center"/>
    </xf>
    <xf numFmtId="0" fontId="38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38" fillId="2" borderId="0" xfId="0" applyFont="1" applyFill="1" applyAlignment="1" applyProtection="1">
      <alignment vertical="center"/>
      <protection locked="0"/>
    </xf>
    <xf numFmtId="0" fontId="40" fillId="0" borderId="0" xfId="2" applyAlignment="1">
      <alignment vertical="top"/>
      <protection locked="0"/>
    </xf>
    <xf numFmtId="0" fontId="36" fillId="0" borderId="28" xfId="2" applyFont="1" applyBorder="1" applyAlignment="1">
      <alignment vertical="center" wrapText="1"/>
      <protection locked="0"/>
    </xf>
    <xf numFmtId="0" fontId="36" fillId="0" borderId="29" xfId="2" applyFont="1" applyBorder="1" applyAlignment="1">
      <alignment vertical="center" wrapText="1"/>
      <protection locked="0"/>
    </xf>
    <xf numFmtId="0" fontId="36" fillId="0" borderId="30" xfId="2" applyFont="1" applyBorder="1" applyAlignment="1">
      <alignment vertical="center" wrapText="1"/>
      <protection locked="0"/>
    </xf>
    <xf numFmtId="0" fontId="36" fillId="0" borderId="31" xfId="2" applyFont="1" applyBorder="1" applyAlignment="1">
      <alignment horizontal="center" vertical="center" wrapText="1"/>
      <protection locked="0"/>
    </xf>
    <xf numFmtId="0" fontId="36" fillId="0" borderId="32" xfId="2" applyFont="1" applyBorder="1" applyAlignment="1">
      <alignment horizontal="center" vertical="center" wrapText="1"/>
      <protection locked="0"/>
    </xf>
    <xf numFmtId="0" fontId="40" fillId="0" borderId="0" xfId="2" applyAlignment="1">
      <alignment horizontal="center" vertical="center"/>
      <protection locked="0"/>
    </xf>
    <xf numFmtId="0" fontId="36" fillId="0" borderId="31" xfId="2" applyFont="1" applyBorder="1" applyAlignment="1">
      <alignment vertical="center" wrapText="1"/>
      <protection locked="0"/>
    </xf>
    <xf numFmtId="0" fontId="36" fillId="0" borderId="32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vertical="center" wrapText="1"/>
      <protection locked="0"/>
    </xf>
    <xf numFmtId="0" fontId="43" fillId="0" borderId="0" xfId="2" applyFont="1" applyBorder="1" applyAlignment="1">
      <alignment vertical="center"/>
      <protection locked="0"/>
    </xf>
    <xf numFmtId="0" fontId="43" fillId="0" borderId="0" xfId="2" applyFont="1" applyBorder="1" applyAlignment="1">
      <alignment horizontal="left" vertical="center"/>
      <protection locked="0"/>
    </xf>
    <xf numFmtId="49" fontId="43" fillId="0" borderId="0" xfId="2" applyNumberFormat="1" applyFont="1" applyBorder="1" applyAlignment="1">
      <alignment vertical="center" wrapText="1"/>
      <protection locked="0"/>
    </xf>
    <xf numFmtId="0" fontId="36" fillId="0" borderId="34" xfId="2" applyFont="1" applyBorder="1" applyAlignment="1">
      <alignment vertical="center" wrapText="1"/>
      <protection locked="0"/>
    </xf>
    <xf numFmtId="0" fontId="38" fillId="0" borderId="33" xfId="2" applyFont="1" applyBorder="1" applyAlignment="1">
      <alignment vertical="center" wrapText="1"/>
      <protection locked="0"/>
    </xf>
    <xf numFmtId="0" fontId="36" fillId="0" borderId="35" xfId="2" applyFont="1" applyBorder="1" applyAlignment="1">
      <alignment vertical="center" wrapText="1"/>
      <protection locked="0"/>
    </xf>
    <xf numFmtId="0" fontId="36" fillId="0" borderId="0" xfId="2" applyFont="1" applyBorder="1" applyAlignment="1">
      <alignment vertical="top"/>
      <protection locked="0"/>
    </xf>
    <xf numFmtId="0" fontId="36" fillId="0" borderId="0" xfId="2" applyFont="1" applyAlignment="1">
      <alignment vertical="top"/>
      <protection locked="0"/>
    </xf>
    <xf numFmtId="0" fontId="36" fillId="0" borderId="28" xfId="2" applyFont="1" applyBorder="1" applyAlignment="1">
      <alignment horizontal="left" vertical="center"/>
      <protection locked="0"/>
    </xf>
    <xf numFmtId="0" fontId="36" fillId="0" borderId="29" xfId="2" applyFont="1" applyBorder="1" applyAlignment="1">
      <alignment horizontal="left" vertical="center"/>
      <protection locked="0"/>
    </xf>
    <xf numFmtId="0" fontId="36" fillId="0" borderId="30" xfId="2" applyFont="1" applyBorder="1" applyAlignment="1">
      <alignment horizontal="left" vertical="center"/>
      <protection locked="0"/>
    </xf>
    <xf numFmtId="0" fontId="36" fillId="0" borderId="31" xfId="2" applyFont="1" applyBorder="1" applyAlignment="1">
      <alignment horizontal="left" vertical="center"/>
      <protection locked="0"/>
    </xf>
    <xf numFmtId="0" fontId="36" fillId="0" borderId="32" xfId="2" applyFont="1" applyBorder="1" applyAlignment="1">
      <alignment horizontal="left"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3" fillId="0" borderId="0" xfId="2" applyFont="1" applyAlignment="1">
      <alignment horizontal="left" vertical="center"/>
      <protection locked="0"/>
    </xf>
    <xf numFmtId="0" fontId="43" fillId="0" borderId="0" xfId="2" applyFont="1" applyBorder="1" applyAlignment="1">
      <alignment horizontal="center" vertical="center"/>
      <protection locked="0"/>
    </xf>
    <xf numFmtId="0" fontId="43" fillId="0" borderId="31" xfId="2" applyFont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left" vertical="center"/>
      <protection locked="0"/>
    </xf>
    <xf numFmtId="0" fontId="43" fillId="0" borderId="0" xfId="2" applyFont="1" applyFill="1" applyBorder="1" applyAlignment="1">
      <alignment horizontal="center" vertical="center"/>
      <protection locked="0"/>
    </xf>
    <xf numFmtId="0" fontId="36" fillId="0" borderId="34" xfId="2" applyFont="1" applyBorder="1" applyAlignment="1">
      <alignment horizontal="left" vertical="center"/>
      <protection locked="0"/>
    </xf>
    <xf numFmtId="0" fontId="38" fillId="0" borderId="33" xfId="2" applyFont="1" applyBorder="1" applyAlignment="1">
      <alignment horizontal="left" vertical="center"/>
      <protection locked="0"/>
    </xf>
    <xf numFmtId="0" fontId="36" fillId="0" borderId="35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/>
      <protection locked="0"/>
    </xf>
    <xf numFmtId="0" fontId="38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3" fillId="0" borderId="33" xfId="2" applyFont="1" applyBorder="1" applyAlignment="1">
      <alignment horizontal="left" vertical="center"/>
      <protection locked="0"/>
    </xf>
    <xf numFmtId="0" fontId="36" fillId="0" borderId="0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center" vertical="center" wrapText="1"/>
      <protection locked="0"/>
    </xf>
    <xf numFmtId="0" fontId="36" fillId="0" borderId="28" xfId="2" applyFont="1" applyBorder="1" applyAlignment="1">
      <alignment horizontal="left" vertical="center" wrapText="1"/>
      <protection locked="0"/>
    </xf>
    <xf numFmtId="0" fontId="36" fillId="0" borderId="29" xfId="2" applyFont="1" applyBorder="1" applyAlignment="1">
      <alignment horizontal="left" vertical="center" wrapText="1"/>
      <protection locked="0"/>
    </xf>
    <xf numFmtId="0" fontId="36" fillId="0" borderId="30" xfId="2" applyFont="1" applyBorder="1" applyAlignment="1">
      <alignment horizontal="left" vertical="center" wrapText="1"/>
      <protection locked="0"/>
    </xf>
    <xf numFmtId="0" fontId="36" fillId="0" borderId="31" xfId="2" applyFont="1" applyBorder="1" applyAlignment="1">
      <alignment horizontal="left" vertical="center" wrapText="1"/>
      <protection locked="0"/>
    </xf>
    <xf numFmtId="0" fontId="36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3" fillId="0" borderId="31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 wrapText="1"/>
      <protection locked="0"/>
    </xf>
    <xf numFmtId="0" fontId="43" fillId="0" borderId="32" xfId="2" applyFont="1" applyBorder="1" applyAlignment="1">
      <alignment horizontal="left" vertical="center"/>
      <protection locked="0"/>
    </xf>
    <xf numFmtId="0" fontId="43" fillId="0" borderId="34" xfId="2" applyFont="1" applyBorder="1" applyAlignment="1">
      <alignment horizontal="left" vertical="center" wrapText="1"/>
      <protection locked="0"/>
    </xf>
    <xf numFmtId="0" fontId="43" fillId="0" borderId="33" xfId="2" applyFont="1" applyBorder="1" applyAlignment="1">
      <alignment horizontal="left" vertical="center" wrapText="1"/>
      <protection locked="0"/>
    </xf>
    <xf numFmtId="0" fontId="43" fillId="0" borderId="35" xfId="2" applyFont="1" applyBorder="1" applyAlignment="1">
      <alignment horizontal="left" vertical="center" wrapText="1"/>
      <protection locked="0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center" vertical="top"/>
      <protection locked="0"/>
    </xf>
    <xf numFmtId="0" fontId="43" fillId="0" borderId="34" xfId="2" applyFont="1" applyBorder="1" applyAlignment="1">
      <alignment horizontal="left" vertical="center"/>
      <protection locked="0"/>
    </xf>
    <xf numFmtId="0" fontId="43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2" fillId="0" borderId="0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2" fillId="0" borderId="33" xfId="2" applyFont="1" applyBorder="1" applyAlignment="1">
      <alignment vertical="center"/>
      <protection locked="0"/>
    </xf>
    <xf numFmtId="0" fontId="40" fillId="0" borderId="0" xfId="2" applyBorder="1" applyAlignment="1">
      <alignment vertical="top"/>
      <protection locked="0"/>
    </xf>
    <xf numFmtId="49" fontId="43" fillId="0" borderId="0" xfId="2" applyNumberFormat="1" applyFont="1" applyBorder="1" applyAlignment="1">
      <alignment horizontal="left" vertical="center"/>
      <protection locked="0"/>
    </xf>
    <xf numFmtId="0" fontId="40" fillId="0" borderId="33" xfId="2" applyBorder="1" applyAlignment="1">
      <alignment vertical="top"/>
      <protection locked="0"/>
    </xf>
    <xf numFmtId="0" fontId="42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36" fillId="0" borderId="31" xfId="2" applyFont="1" applyBorder="1" applyAlignment="1">
      <alignment vertical="top"/>
      <protection locked="0"/>
    </xf>
    <xf numFmtId="0" fontId="36" fillId="0" borderId="32" xfId="2" applyFont="1" applyBorder="1" applyAlignment="1">
      <alignment vertical="top"/>
      <protection locked="0"/>
    </xf>
    <xf numFmtId="0" fontId="36" fillId="0" borderId="0" xfId="2" applyFont="1" applyBorder="1" applyAlignment="1">
      <alignment horizontal="center" vertical="center"/>
      <protection locked="0"/>
    </xf>
    <xf numFmtId="0" fontId="36" fillId="0" borderId="0" xfId="2" applyFont="1" applyBorder="1" applyAlignment="1">
      <alignment horizontal="left" vertical="top"/>
      <protection locked="0"/>
    </xf>
    <xf numFmtId="0" fontId="36" fillId="0" borderId="34" xfId="2" applyFont="1" applyBorder="1" applyAlignment="1">
      <alignment vertical="top"/>
      <protection locked="0"/>
    </xf>
    <xf numFmtId="0" fontId="36" fillId="0" borderId="33" xfId="2" applyFont="1" applyBorder="1" applyAlignment="1">
      <alignment vertical="top"/>
      <protection locked="0"/>
    </xf>
    <xf numFmtId="0" fontId="36" fillId="0" borderId="35" xfId="2" applyFont="1" applyBorder="1" applyAlignment="1">
      <alignment vertical="top"/>
      <protection locked="0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5" fillId="0" borderId="0" xfId="0" applyFont="1" applyAlignment="1">
      <alignment horizontal="left" vertical="center" wrapText="1"/>
    </xf>
    <xf numFmtId="0" fontId="38" fillId="2" borderId="0" xfId="0" applyFont="1" applyFill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3" fillId="0" borderId="0" xfId="2" applyFont="1" applyBorder="1" applyAlignment="1">
      <alignment horizontal="left" vertical="top"/>
      <protection locked="0"/>
    </xf>
    <xf numFmtId="0" fontId="43" fillId="0" borderId="0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center" vertical="center" wrapText="1"/>
      <protection locked="0"/>
    </xf>
    <xf numFmtId="0" fontId="42" fillId="0" borderId="33" xfId="2" applyFont="1" applyBorder="1" applyAlignment="1">
      <alignment horizontal="left"/>
      <protection locked="0"/>
    </xf>
    <xf numFmtId="0" fontId="43" fillId="0" borderId="0" xfId="2" applyFont="1" applyBorder="1" applyAlignment="1">
      <alignment horizontal="left" vertical="center" wrapText="1"/>
      <protection locked="0"/>
    </xf>
    <xf numFmtId="0" fontId="41" fillId="0" borderId="0" xfId="2" applyFont="1" applyBorder="1" applyAlignment="1">
      <alignment horizontal="center" vertical="center"/>
      <protection locked="0"/>
    </xf>
    <xf numFmtId="49" fontId="43" fillId="0" borderId="0" xfId="2" applyNumberFormat="1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wrapText="1"/>
      <protection locked="0"/>
    </xf>
    <xf numFmtId="0" fontId="47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E4F23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67F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D3371BB-5766-4510-B2AD-67734B7148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DE1B0A34-EDFB-4A04-A793-29778FA7D3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E20" sqref="E20:P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17" t="s">
        <v>0</v>
      </c>
      <c r="B1" s="218"/>
      <c r="C1" s="218"/>
      <c r="D1" s="219" t="s">
        <v>1</v>
      </c>
      <c r="E1" s="218"/>
      <c r="F1" s="218"/>
      <c r="G1" s="218"/>
      <c r="H1" s="218"/>
      <c r="I1" s="218"/>
      <c r="J1" s="218"/>
      <c r="K1" s="220" t="s">
        <v>448</v>
      </c>
      <c r="L1" s="220"/>
      <c r="M1" s="220"/>
      <c r="N1" s="220"/>
      <c r="O1" s="220"/>
      <c r="P1" s="220"/>
      <c r="Q1" s="220"/>
      <c r="R1" s="220"/>
      <c r="S1" s="220"/>
      <c r="T1" s="218"/>
      <c r="U1" s="218"/>
      <c r="V1" s="218"/>
      <c r="W1" s="220" t="s">
        <v>449</v>
      </c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13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03" t="s">
        <v>6</v>
      </c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17" t="s">
        <v>7</v>
      </c>
      <c r="BT2" s="17" t="s">
        <v>8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7</v>
      </c>
      <c r="BT3" s="17" t="s">
        <v>9</v>
      </c>
    </row>
    <row r="4" spans="1:74" ht="36.950000000000003" customHeight="1" x14ac:dyDescent="0.3">
      <c r="B4" s="21"/>
      <c r="C4" s="22"/>
      <c r="D4" s="23" t="s">
        <v>10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11</v>
      </c>
      <c r="BE4" s="26" t="s">
        <v>12</v>
      </c>
      <c r="BS4" s="17" t="s">
        <v>13</v>
      </c>
    </row>
    <row r="5" spans="1:74" ht="14.45" customHeight="1" x14ac:dyDescent="0.3">
      <c r="B5" s="21"/>
      <c r="C5" s="22"/>
      <c r="D5" s="27" t="s">
        <v>14</v>
      </c>
      <c r="E5" s="22"/>
      <c r="F5" s="22"/>
      <c r="G5" s="22"/>
      <c r="H5" s="22"/>
      <c r="I5" s="22"/>
      <c r="J5" s="22"/>
      <c r="K5" s="330" t="s">
        <v>15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2"/>
      <c r="AQ5" s="24"/>
      <c r="BE5" s="328" t="s">
        <v>16</v>
      </c>
      <c r="BS5" s="17" t="s">
        <v>7</v>
      </c>
    </row>
    <row r="6" spans="1:74" ht="36.950000000000003" customHeight="1" x14ac:dyDescent="0.3">
      <c r="B6" s="21"/>
      <c r="C6" s="22"/>
      <c r="D6" s="29" t="s">
        <v>17</v>
      </c>
      <c r="E6" s="22"/>
      <c r="F6" s="22"/>
      <c r="G6" s="22"/>
      <c r="H6" s="22"/>
      <c r="I6" s="22"/>
      <c r="J6" s="22"/>
      <c r="K6" s="332" t="s">
        <v>18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2"/>
      <c r="AQ6" s="24"/>
      <c r="BE6" s="304"/>
      <c r="BS6" s="17" t="s">
        <v>19</v>
      </c>
    </row>
    <row r="7" spans="1:74" ht="14.45" customHeight="1" x14ac:dyDescent="0.3">
      <c r="B7" s="21"/>
      <c r="C7" s="22"/>
      <c r="D7" s="30" t="s">
        <v>20</v>
      </c>
      <c r="E7" s="22"/>
      <c r="F7" s="22"/>
      <c r="G7" s="22"/>
      <c r="H7" s="22"/>
      <c r="I7" s="22"/>
      <c r="J7" s="22"/>
      <c r="K7" s="28" t="s">
        <v>3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3</v>
      </c>
      <c r="AO7" s="22"/>
      <c r="AP7" s="22"/>
      <c r="AQ7" s="24"/>
      <c r="BE7" s="304"/>
      <c r="BS7" s="17" t="s">
        <v>22</v>
      </c>
    </row>
    <row r="8" spans="1:74" ht="14.45" customHeight="1" x14ac:dyDescent="0.3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04"/>
      <c r="BS8" s="17" t="s">
        <v>27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04"/>
      <c r="BS9" s="17" t="s">
        <v>28</v>
      </c>
    </row>
    <row r="10" spans="1:74" ht="14.45" customHeight="1" x14ac:dyDescent="0.3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</v>
      </c>
      <c r="AO10" s="22"/>
      <c r="AP10" s="22"/>
      <c r="AQ10" s="24"/>
      <c r="BE10" s="304"/>
      <c r="BS10" s="17" t="s">
        <v>19</v>
      </c>
    </row>
    <row r="11" spans="1:74" ht="18.399999999999999" customHeight="1" x14ac:dyDescent="0.3">
      <c r="B11" s="21"/>
      <c r="C11" s="22"/>
      <c r="D11" s="22"/>
      <c r="E11" s="28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32</v>
      </c>
      <c r="AL11" s="22"/>
      <c r="AM11" s="22"/>
      <c r="AN11" s="28" t="s">
        <v>3</v>
      </c>
      <c r="AO11" s="22"/>
      <c r="AP11" s="22"/>
      <c r="AQ11" s="24"/>
      <c r="BE11" s="304"/>
      <c r="BS11" s="17" t="s">
        <v>19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04"/>
      <c r="BS12" s="17" t="s">
        <v>19</v>
      </c>
    </row>
    <row r="13" spans="1:74" ht="14.45" customHeight="1" x14ac:dyDescent="0.3">
      <c r="B13" s="21"/>
      <c r="C13" s="22"/>
      <c r="D13" s="30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34</v>
      </c>
      <c r="AO13" s="22"/>
      <c r="AP13" s="22"/>
      <c r="AQ13" s="24"/>
      <c r="BE13" s="304"/>
      <c r="BS13" s="17" t="s">
        <v>19</v>
      </c>
    </row>
    <row r="14" spans="1:74" ht="15" x14ac:dyDescent="0.3">
      <c r="B14" s="21"/>
      <c r="C14" s="22"/>
      <c r="D14" s="22"/>
      <c r="E14" s="333" t="s">
        <v>34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32</v>
      </c>
      <c r="AL14" s="22"/>
      <c r="AM14" s="22"/>
      <c r="AN14" s="32" t="s">
        <v>34</v>
      </c>
      <c r="AO14" s="22"/>
      <c r="AP14" s="22"/>
      <c r="AQ14" s="24"/>
      <c r="BE14" s="304"/>
      <c r="BS14" s="17" t="s">
        <v>19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04"/>
      <c r="BS15" s="17" t="s">
        <v>4</v>
      </c>
    </row>
    <row r="16" spans="1:74" ht="14.45" customHeight="1" x14ac:dyDescent="0.3">
      <c r="B16" s="21"/>
      <c r="C16" s="22"/>
      <c r="D16" s="30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</v>
      </c>
      <c r="AO16" s="22"/>
      <c r="AP16" s="22"/>
      <c r="AQ16" s="24"/>
      <c r="BE16" s="304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32</v>
      </c>
      <c r="AL17" s="22"/>
      <c r="AM17" s="22"/>
      <c r="AN17" s="28" t="s">
        <v>3</v>
      </c>
      <c r="AO17" s="22"/>
      <c r="AP17" s="22"/>
      <c r="AQ17" s="24"/>
      <c r="BE17" s="304"/>
      <c r="BS17" s="17" t="s">
        <v>37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04"/>
      <c r="BS18" s="17" t="s">
        <v>7</v>
      </c>
    </row>
    <row r="19" spans="2:71" ht="14.45" customHeight="1" x14ac:dyDescent="0.3">
      <c r="B19" s="21"/>
      <c r="C19" s="22"/>
      <c r="D19" s="30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04"/>
      <c r="BS19" s="17" t="s">
        <v>7</v>
      </c>
    </row>
    <row r="20" spans="2:71" ht="30.75" customHeight="1" x14ac:dyDescent="0.3">
      <c r="B20" s="21"/>
      <c r="C20" s="22"/>
      <c r="D20" s="22"/>
      <c r="E20" s="349"/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49"/>
      <c r="AB20" s="349"/>
      <c r="AC20" s="349" t="s">
        <v>638</v>
      </c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22"/>
      <c r="AP20" s="22"/>
      <c r="AQ20" s="24"/>
      <c r="BE20" s="304"/>
      <c r="BS20" s="17" t="s">
        <v>4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04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04"/>
    </row>
    <row r="23" spans="2:71" s="1" customFormat="1" ht="25.9" customHeight="1" x14ac:dyDescent="0.3">
      <c r="B23" s="34"/>
      <c r="C23" s="35"/>
      <c r="D23" s="36" t="s">
        <v>39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34">
        <f>ROUND(AG51,2)</f>
        <v>0</v>
      </c>
      <c r="AL23" s="335"/>
      <c r="AM23" s="335"/>
      <c r="AN23" s="335"/>
      <c r="AO23" s="335"/>
      <c r="AP23" s="35"/>
      <c r="AQ23" s="38"/>
      <c r="BE23" s="311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11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36" t="s">
        <v>40</v>
      </c>
      <c r="M25" s="316"/>
      <c r="N25" s="316"/>
      <c r="O25" s="316"/>
      <c r="P25" s="35"/>
      <c r="Q25" s="35"/>
      <c r="R25" s="35"/>
      <c r="S25" s="35"/>
      <c r="T25" s="35"/>
      <c r="U25" s="35"/>
      <c r="V25" s="35"/>
      <c r="W25" s="336" t="s">
        <v>41</v>
      </c>
      <c r="X25" s="316"/>
      <c r="Y25" s="316"/>
      <c r="Z25" s="316"/>
      <c r="AA25" s="316"/>
      <c r="AB25" s="316"/>
      <c r="AC25" s="316"/>
      <c r="AD25" s="316"/>
      <c r="AE25" s="316"/>
      <c r="AF25" s="35"/>
      <c r="AG25" s="35"/>
      <c r="AH25" s="35"/>
      <c r="AI25" s="35"/>
      <c r="AJ25" s="35"/>
      <c r="AK25" s="336" t="s">
        <v>42</v>
      </c>
      <c r="AL25" s="316"/>
      <c r="AM25" s="316"/>
      <c r="AN25" s="316"/>
      <c r="AO25" s="316"/>
      <c r="AP25" s="35"/>
      <c r="AQ25" s="38"/>
      <c r="BE25" s="311"/>
    </row>
    <row r="26" spans="2:71" s="2" customFormat="1" ht="14.45" customHeight="1" x14ac:dyDescent="0.3">
      <c r="B26" s="40"/>
      <c r="C26" s="41"/>
      <c r="D26" s="42" t="s">
        <v>43</v>
      </c>
      <c r="E26" s="41"/>
      <c r="F26" s="42" t="s">
        <v>44</v>
      </c>
      <c r="G26" s="41"/>
      <c r="H26" s="41"/>
      <c r="I26" s="41"/>
      <c r="J26" s="41"/>
      <c r="K26" s="41"/>
      <c r="L26" s="321">
        <v>0.21</v>
      </c>
      <c r="M26" s="322"/>
      <c r="N26" s="322"/>
      <c r="O26" s="322"/>
      <c r="P26" s="41"/>
      <c r="Q26" s="41"/>
      <c r="R26" s="41"/>
      <c r="S26" s="41"/>
      <c r="T26" s="41"/>
      <c r="U26" s="41"/>
      <c r="V26" s="41"/>
      <c r="W26" s="323">
        <f>ROUND(AZ51,2)</f>
        <v>0</v>
      </c>
      <c r="X26" s="322"/>
      <c r="Y26" s="322"/>
      <c r="Z26" s="322"/>
      <c r="AA26" s="322"/>
      <c r="AB26" s="322"/>
      <c r="AC26" s="322"/>
      <c r="AD26" s="322"/>
      <c r="AE26" s="322"/>
      <c r="AF26" s="41"/>
      <c r="AG26" s="41"/>
      <c r="AH26" s="41"/>
      <c r="AI26" s="41"/>
      <c r="AJ26" s="41"/>
      <c r="AK26" s="323">
        <f>ROUND(AV51,2)</f>
        <v>0</v>
      </c>
      <c r="AL26" s="322"/>
      <c r="AM26" s="322"/>
      <c r="AN26" s="322"/>
      <c r="AO26" s="322"/>
      <c r="AP26" s="41"/>
      <c r="AQ26" s="43"/>
      <c r="BE26" s="329"/>
    </row>
    <row r="27" spans="2:71" s="2" customFormat="1" ht="14.45" customHeight="1" x14ac:dyDescent="0.3">
      <c r="B27" s="40"/>
      <c r="C27" s="41"/>
      <c r="D27" s="41"/>
      <c r="E27" s="41"/>
      <c r="F27" s="42" t="s">
        <v>45</v>
      </c>
      <c r="G27" s="41"/>
      <c r="H27" s="41"/>
      <c r="I27" s="41"/>
      <c r="J27" s="41"/>
      <c r="K27" s="41"/>
      <c r="L27" s="321">
        <v>0.15</v>
      </c>
      <c r="M27" s="322"/>
      <c r="N27" s="322"/>
      <c r="O27" s="322"/>
      <c r="P27" s="41"/>
      <c r="Q27" s="41"/>
      <c r="R27" s="41"/>
      <c r="S27" s="41"/>
      <c r="T27" s="41"/>
      <c r="U27" s="41"/>
      <c r="V27" s="41"/>
      <c r="W27" s="323">
        <f>ROUND(BA51,2)</f>
        <v>0</v>
      </c>
      <c r="X27" s="322"/>
      <c r="Y27" s="322"/>
      <c r="Z27" s="322"/>
      <c r="AA27" s="322"/>
      <c r="AB27" s="322"/>
      <c r="AC27" s="322"/>
      <c r="AD27" s="322"/>
      <c r="AE27" s="322"/>
      <c r="AF27" s="41"/>
      <c r="AG27" s="41"/>
      <c r="AH27" s="41"/>
      <c r="AI27" s="41"/>
      <c r="AJ27" s="41"/>
      <c r="AK27" s="323">
        <f>ROUND(AW51,2)</f>
        <v>0</v>
      </c>
      <c r="AL27" s="322"/>
      <c r="AM27" s="322"/>
      <c r="AN27" s="322"/>
      <c r="AO27" s="322"/>
      <c r="AP27" s="41"/>
      <c r="AQ27" s="43"/>
      <c r="BE27" s="329"/>
    </row>
    <row r="28" spans="2:71" s="2" customFormat="1" ht="14.45" hidden="1" customHeight="1" x14ac:dyDescent="0.3">
      <c r="B28" s="40"/>
      <c r="C28" s="41"/>
      <c r="D28" s="41"/>
      <c r="E28" s="41"/>
      <c r="F28" s="42" t="s">
        <v>46</v>
      </c>
      <c r="G28" s="41"/>
      <c r="H28" s="41"/>
      <c r="I28" s="41"/>
      <c r="J28" s="41"/>
      <c r="K28" s="41"/>
      <c r="L28" s="321">
        <v>0.21</v>
      </c>
      <c r="M28" s="322"/>
      <c r="N28" s="322"/>
      <c r="O28" s="322"/>
      <c r="P28" s="41"/>
      <c r="Q28" s="41"/>
      <c r="R28" s="41"/>
      <c r="S28" s="41"/>
      <c r="T28" s="41"/>
      <c r="U28" s="41"/>
      <c r="V28" s="41"/>
      <c r="W28" s="323">
        <f>ROUND(BB51,2)</f>
        <v>0</v>
      </c>
      <c r="X28" s="322"/>
      <c r="Y28" s="322"/>
      <c r="Z28" s="322"/>
      <c r="AA28" s="322"/>
      <c r="AB28" s="322"/>
      <c r="AC28" s="322"/>
      <c r="AD28" s="322"/>
      <c r="AE28" s="322"/>
      <c r="AF28" s="41"/>
      <c r="AG28" s="41"/>
      <c r="AH28" s="41"/>
      <c r="AI28" s="41"/>
      <c r="AJ28" s="41"/>
      <c r="AK28" s="323">
        <v>0</v>
      </c>
      <c r="AL28" s="322"/>
      <c r="AM28" s="322"/>
      <c r="AN28" s="322"/>
      <c r="AO28" s="322"/>
      <c r="AP28" s="41"/>
      <c r="AQ28" s="43"/>
      <c r="BE28" s="329"/>
    </row>
    <row r="29" spans="2:71" s="2" customFormat="1" ht="14.45" hidden="1" customHeight="1" x14ac:dyDescent="0.3">
      <c r="B29" s="40"/>
      <c r="C29" s="41"/>
      <c r="D29" s="41"/>
      <c r="E29" s="41"/>
      <c r="F29" s="42" t="s">
        <v>47</v>
      </c>
      <c r="G29" s="41"/>
      <c r="H29" s="41"/>
      <c r="I29" s="41"/>
      <c r="J29" s="41"/>
      <c r="K29" s="41"/>
      <c r="L29" s="321">
        <v>0.15</v>
      </c>
      <c r="M29" s="322"/>
      <c r="N29" s="322"/>
      <c r="O29" s="322"/>
      <c r="P29" s="41"/>
      <c r="Q29" s="41"/>
      <c r="R29" s="41"/>
      <c r="S29" s="41"/>
      <c r="T29" s="41"/>
      <c r="U29" s="41"/>
      <c r="V29" s="41"/>
      <c r="W29" s="323">
        <f>ROUND(BC51,2)</f>
        <v>0</v>
      </c>
      <c r="X29" s="322"/>
      <c r="Y29" s="322"/>
      <c r="Z29" s="322"/>
      <c r="AA29" s="322"/>
      <c r="AB29" s="322"/>
      <c r="AC29" s="322"/>
      <c r="AD29" s="322"/>
      <c r="AE29" s="322"/>
      <c r="AF29" s="41"/>
      <c r="AG29" s="41"/>
      <c r="AH29" s="41"/>
      <c r="AI29" s="41"/>
      <c r="AJ29" s="41"/>
      <c r="AK29" s="323">
        <v>0</v>
      </c>
      <c r="AL29" s="322"/>
      <c r="AM29" s="322"/>
      <c r="AN29" s="322"/>
      <c r="AO29" s="322"/>
      <c r="AP29" s="41"/>
      <c r="AQ29" s="43"/>
      <c r="BE29" s="329"/>
    </row>
    <row r="30" spans="2:71" s="2" customFormat="1" ht="14.45" hidden="1" customHeight="1" x14ac:dyDescent="0.3">
      <c r="B30" s="40"/>
      <c r="C30" s="41"/>
      <c r="D30" s="41"/>
      <c r="E30" s="41"/>
      <c r="F30" s="42" t="s">
        <v>48</v>
      </c>
      <c r="G30" s="41"/>
      <c r="H30" s="41"/>
      <c r="I30" s="41"/>
      <c r="J30" s="41"/>
      <c r="K30" s="41"/>
      <c r="L30" s="321">
        <v>0</v>
      </c>
      <c r="M30" s="322"/>
      <c r="N30" s="322"/>
      <c r="O30" s="322"/>
      <c r="P30" s="41"/>
      <c r="Q30" s="41"/>
      <c r="R30" s="41"/>
      <c r="S30" s="41"/>
      <c r="T30" s="41"/>
      <c r="U30" s="41"/>
      <c r="V30" s="41"/>
      <c r="W30" s="323">
        <f>ROUND(BD51,2)</f>
        <v>0</v>
      </c>
      <c r="X30" s="322"/>
      <c r="Y30" s="322"/>
      <c r="Z30" s="322"/>
      <c r="AA30" s="322"/>
      <c r="AB30" s="322"/>
      <c r="AC30" s="322"/>
      <c r="AD30" s="322"/>
      <c r="AE30" s="322"/>
      <c r="AF30" s="41"/>
      <c r="AG30" s="41"/>
      <c r="AH30" s="41"/>
      <c r="AI30" s="41"/>
      <c r="AJ30" s="41"/>
      <c r="AK30" s="323">
        <v>0</v>
      </c>
      <c r="AL30" s="322"/>
      <c r="AM30" s="322"/>
      <c r="AN30" s="322"/>
      <c r="AO30" s="322"/>
      <c r="AP30" s="41"/>
      <c r="AQ30" s="43"/>
      <c r="BE30" s="329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11"/>
    </row>
    <row r="32" spans="2:71" s="1" customFormat="1" ht="25.9" customHeight="1" x14ac:dyDescent="0.3">
      <c r="B32" s="34"/>
      <c r="C32" s="44"/>
      <c r="D32" s="45" t="s">
        <v>49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50</v>
      </c>
      <c r="U32" s="46"/>
      <c r="V32" s="46"/>
      <c r="W32" s="46"/>
      <c r="X32" s="324" t="s">
        <v>51</v>
      </c>
      <c r="Y32" s="325"/>
      <c r="Z32" s="325"/>
      <c r="AA32" s="325"/>
      <c r="AB32" s="325"/>
      <c r="AC32" s="46"/>
      <c r="AD32" s="46"/>
      <c r="AE32" s="46"/>
      <c r="AF32" s="46"/>
      <c r="AG32" s="46"/>
      <c r="AH32" s="46"/>
      <c r="AI32" s="46"/>
      <c r="AJ32" s="46"/>
      <c r="AK32" s="326">
        <f>SUM(AK23:AK30)</f>
        <v>0</v>
      </c>
      <c r="AL32" s="325"/>
      <c r="AM32" s="325"/>
      <c r="AN32" s="325"/>
      <c r="AO32" s="327"/>
      <c r="AP32" s="44"/>
      <c r="AQ32" s="48"/>
      <c r="BE32" s="311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 x14ac:dyDescent="0.3">
      <c r="B39" s="34"/>
      <c r="C39" s="54" t="s">
        <v>52</v>
      </c>
      <c r="AR39" s="34"/>
    </row>
    <row r="40" spans="2:56" s="1" customFormat="1" ht="6.95" customHeight="1" x14ac:dyDescent="0.3">
      <c r="B40" s="34"/>
      <c r="AR40" s="34"/>
    </row>
    <row r="41" spans="2:56" s="3" customFormat="1" ht="14.45" customHeight="1" x14ac:dyDescent="0.3">
      <c r="B41" s="55"/>
      <c r="C41" s="56" t="s">
        <v>14</v>
      </c>
      <c r="L41" s="3" t="str">
        <f>K5</f>
        <v>291</v>
      </c>
      <c r="AR41" s="55"/>
    </row>
    <row r="42" spans="2:56" s="4" customFormat="1" ht="36.950000000000003" customHeight="1" x14ac:dyDescent="0.3">
      <c r="B42" s="57"/>
      <c r="C42" s="58" t="s">
        <v>17</v>
      </c>
      <c r="L42" s="308" t="str">
        <f>K6</f>
        <v>Centrum aktivních seniorů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57"/>
    </row>
    <row r="43" spans="2:56" s="1" customFormat="1" ht="6.95" customHeight="1" x14ac:dyDescent="0.3">
      <c r="B43" s="34"/>
      <c r="AR43" s="34"/>
    </row>
    <row r="44" spans="2:56" s="1" customFormat="1" ht="15" x14ac:dyDescent="0.3">
      <c r="B44" s="34"/>
      <c r="C44" s="56" t="s">
        <v>23</v>
      </c>
      <c r="L44" s="59" t="str">
        <f>IF(K8="","",K8)</f>
        <v>Frýdek - Místek</v>
      </c>
      <c r="AI44" s="56" t="s">
        <v>25</v>
      </c>
      <c r="AM44" s="310" t="str">
        <f>IF(AN8= "","",AN8)</f>
        <v>2. 11. 2017</v>
      </c>
      <c r="AN44" s="311"/>
      <c r="AR44" s="34"/>
    </row>
    <row r="45" spans="2:56" s="1" customFormat="1" ht="6.95" customHeight="1" x14ac:dyDescent="0.3">
      <c r="B45" s="34"/>
      <c r="AR45" s="34"/>
    </row>
    <row r="46" spans="2:56" s="1" customFormat="1" ht="15" x14ac:dyDescent="0.3">
      <c r="B46" s="34"/>
      <c r="C46" s="56" t="s">
        <v>29</v>
      </c>
      <c r="L46" s="3" t="str">
        <f>IF(E11= "","",E11)</f>
        <v xml:space="preserve"> </v>
      </c>
      <c r="AI46" s="56" t="s">
        <v>35</v>
      </c>
      <c r="AM46" s="312" t="str">
        <f>IF(E17="","",E17)</f>
        <v>Ing. Petr Kudlík</v>
      </c>
      <c r="AN46" s="311"/>
      <c r="AO46" s="311"/>
      <c r="AP46" s="311"/>
      <c r="AR46" s="34"/>
      <c r="AS46" s="313" t="s">
        <v>53</v>
      </c>
      <c r="AT46" s="314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 x14ac:dyDescent="0.3">
      <c r="B47" s="34"/>
      <c r="C47" s="56" t="s">
        <v>33</v>
      </c>
      <c r="L47" s="3" t="str">
        <f>IF(E14= "Vyplň údaj","",E14)</f>
        <v/>
      </c>
      <c r="AR47" s="34"/>
      <c r="AS47" s="315"/>
      <c r="AT47" s="316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 x14ac:dyDescent="0.3">
      <c r="B48" s="34"/>
      <c r="AR48" s="34"/>
      <c r="AS48" s="315"/>
      <c r="AT48" s="316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 x14ac:dyDescent="0.3">
      <c r="B49" s="34"/>
      <c r="C49" s="317" t="s">
        <v>54</v>
      </c>
      <c r="D49" s="318"/>
      <c r="E49" s="318"/>
      <c r="F49" s="318"/>
      <c r="G49" s="318"/>
      <c r="H49" s="64"/>
      <c r="I49" s="319" t="s">
        <v>55</v>
      </c>
      <c r="J49" s="318"/>
      <c r="K49" s="318"/>
      <c r="L49" s="318"/>
      <c r="M49" s="318"/>
      <c r="N49" s="318"/>
      <c r="O49" s="318"/>
      <c r="P49" s="318"/>
      <c r="Q49" s="318"/>
      <c r="R49" s="318"/>
      <c r="S49" s="318"/>
      <c r="T49" s="318"/>
      <c r="U49" s="318"/>
      <c r="V49" s="318"/>
      <c r="W49" s="318"/>
      <c r="X49" s="318"/>
      <c r="Y49" s="318"/>
      <c r="Z49" s="318"/>
      <c r="AA49" s="318"/>
      <c r="AB49" s="318"/>
      <c r="AC49" s="318"/>
      <c r="AD49" s="318"/>
      <c r="AE49" s="318"/>
      <c r="AF49" s="318"/>
      <c r="AG49" s="320" t="s">
        <v>56</v>
      </c>
      <c r="AH49" s="318"/>
      <c r="AI49" s="318"/>
      <c r="AJ49" s="318"/>
      <c r="AK49" s="318"/>
      <c r="AL49" s="318"/>
      <c r="AM49" s="318"/>
      <c r="AN49" s="319" t="s">
        <v>57</v>
      </c>
      <c r="AO49" s="318"/>
      <c r="AP49" s="318"/>
      <c r="AQ49" s="65" t="s">
        <v>58</v>
      </c>
      <c r="AR49" s="34"/>
      <c r="AS49" s="66" t="s">
        <v>59</v>
      </c>
      <c r="AT49" s="67" t="s">
        <v>60</v>
      </c>
      <c r="AU49" s="67" t="s">
        <v>61</v>
      </c>
      <c r="AV49" s="67" t="s">
        <v>62</v>
      </c>
      <c r="AW49" s="67" t="s">
        <v>63</v>
      </c>
      <c r="AX49" s="67" t="s">
        <v>64</v>
      </c>
      <c r="AY49" s="67" t="s">
        <v>65</v>
      </c>
      <c r="AZ49" s="67" t="s">
        <v>66</v>
      </c>
      <c r="BA49" s="67" t="s">
        <v>67</v>
      </c>
      <c r="BB49" s="67" t="s">
        <v>68</v>
      </c>
      <c r="BC49" s="67" t="s">
        <v>69</v>
      </c>
      <c r="BD49" s="68" t="s">
        <v>70</v>
      </c>
    </row>
    <row r="50" spans="1:91" s="1" customFormat="1" ht="10.9" customHeight="1" x14ac:dyDescent="0.3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 x14ac:dyDescent="0.3">
      <c r="B51" s="57"/>
      <c r="C51" s="70" t="s">
        <v>71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301">
        <f>ROUND(SUM(AG52:AG52),2)</f>
        <v>0</v>
      </c>
      <c r="AH51" s="301"/>
      <c r="AI51" s="301"/>
      <c r="AJ51" s="301"/>
      <c r="AK51" s="301"/>
      <c r="AL51" s="301"/>
      <c r="AM51" s="301"/>
      <c r="AN51" s="302">
        <f>SUM(AG51,AT51)</f>
        <v>0</v>
      </c>
      <c r="AO51" s="302"/>
      <c r="AP51" s="302"/>
      <c r="AQ51" s="72" t="s">
        <v>3</v>
      </c>
      <c r="AR51" s="57"/>
      <c r="AS51" s="73">
        <f>ROUND(SUM(AS52:AS52),2)</f>
        <v>0</v>
      </c>
      <c r="AT51" s="74">
        <f>ROUND(SUM(AV51:AW51),2)</f>
        <v>0</v>
      </c>
      <c r="AU51" s="75">
        <f>ROUND(SUM(AU52:AU52),5)</f>
        <v>0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ROUND(SUM(AZ52:AZ52),2)</f>
        <v>0</v>
      </c>
      <c r="BA51" s="74">
        <f>ROUND(SUM(BA52:BA52),2)</f>
        <v>0</v>
      </c>
      <c r="BB51" s="74">
        <f>ROUND(SUM(BB52:BB52),2)</f>
        <v>0</v>
      </c>
      <c r="BC51" s="74">
        <f>ROUND(SUM(BC52:BC52),2)</f>
        <v>0</v>
      </c>
      <c r="BD51" s="76">
        <f>ROUND(SUM(BD52:BD52),2)</f>
        <v>0</v>
      </c>
      <c r="BS51" s="58" t="s">
        <v>72</v>
      </c>
      <c r="BT51" s="58" t="s">
        <v>73</v>
      </c>
      <c r="BU51" s="77" t="s">
        <v>74</v>
      </c>
      <c r="BV51" s="58" t="s">
        <v>75</v>
      </c>
      <c r="BW51" s="58" t="s">
        <v>5</v>
      </c>
      <c r="BX51" s="58" t="s">
        <v>76</v>
      </c>
      <c r="CL51" s="58" t="s">
        <v>3</v>
      </c>
    </row>
    <row r="52" spans="1:91" s="5" customFormat="1" ht="22.5" customHeight="1" x14ac:dyDescent="0.3">
      <c r="A52" s="214" t="s">
        <v>450</v>
      </c>
      <c r="B52" s="78"/>
      <c r="C52" s="79"/>
      <c r="D52" s="307" t="s">
        <v>78</v>
      </c>
      <c r="E52" s="306"/>
      <c r="F52" s="306"/>
      <c r="G52" s="306"/>
      <c r="H52" s="306"/>
      <c r="I52" s="80"/>
      <c r="J52" s="307" t="s">
        <v>79</v>
      </c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6"/>
      <c r="Z52" s="306"/>
      <c r="AA52" s="306"/>
      <c r="AB52" s="306"/>
      <c r="AC52" s="306"/>
      <c r="AD52" s="306"/>
      <c r="AE52" s="306"/>
      <c r="AF52" s="306"/>
      <c r="AG52" s="305">
        <f>'2 - SO 08 Kanalizační pří...'!J27</f>
        <v>0</v>
      </c>
      <c r="AH52" s="306"/>
      <c r="AI52" s="306"/>
      <c r="AJ52" s="306"/>
      <c r="AK52" s="306"/>
      <c r="AL52" s="306"/>
      <c r="AM52" s="306"/>
      <c r="AN52" s="305">
        <f>SUM(AG52,AT52)</f>
        <v>0</v>
      </c>
      <c r="AO52" s="306"/>
      <c r="AP52" s="306"/>
      <c r="AQ52" s="81" t="s">
        <v>77</v>
      </c>
      <c r="AR52" s="78"/>
      <c r="AS52" s="83">
        <v>0</v>
      </c>
      <c r="AT52" s="84">
        <f>ROUND(SUM(AV52:AW52),2)</f>
        <v>0</v>
      </c>
      <c r="AU52" s="85">
        <f>'2 - SO 08 Kanalizační pří...'!P86</f>
        <v>0</v>
      </c>
      <c r="AV52" s="84">
        <f>'2 - SO 08 Kanalizační pří...'!J30</f>
        <v>0</v>
      </c>
      <c r="AW52" s="84">
        <f>'2 - SO 08 Kanalizační pří...'!J31</f>
        <v>0</v>
      </c>
      <c r="AX52" s="84">
        <f>'2 - SO 08 Kanalizační pří...'!J32</f>
        <v>0</v>
      </c>
      <c r="AY52" s="84">
        <f>'2 - SO 08 Kanalizační pří...'!J33</f>
        <v>0</v>
      </c>
      <c r="AZ52" s="84">
        <f>'2 - SO 08 Kanalizační pří...'!F30</f>
        <v>0</v>
      </c>
      <c r="BA52" s="84">
        <f>'2 - SO 08 Kanalizační pří...'!F31</f>
        <v>0</v>
      </c>
      <c r="BB52" s="84">
        <f>'2 - SO 08 Kanalizační pří...'!F32</f>
        <v>0</v>
      </c>
      <c r="BC52" s="84">
        <f>'2 - SO 08 Kanalizační pří...'!F33</f>
        <v>0</v>
      </c>
      <c r="BD52" s="86">
        <f>'2 - SO 08 Kanalizační pří...'!F34</f>
        <v>0</v>
      </c>
      <c r="BT52" s="82" t="s">
        <v>22</v>
      </c>
      <c r="BV52" s="82" t="s">
        <v>75</v>
      </c>
      <c r="BW52" s="82" t="s">
        <v>80</v>
      </c>
      <c r="BX52" s="82" t="s">
        <v>5</v>
      </c>
      <c r="CL52" s="82" t="s">
        <v>3</v>
      </c>
      <c r="CM52" s="82" t="s">
        <v>78</v>
      </c>
    </row>
    <row r="53" spans="1:91" s="1" customFormat="1" ht="30" customHeight="1" x14ac:dyDescent="0.3">
      <c r="B53" s="34"/>
      <c r="AR53" s="34"/>
    </row>
    <row r="54" spans="1:91" s="1" customFormat="1" ht="6.95" customHeight="1" x14ac:dyDescent="0.3">
      <c r="B54" s="49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34"/>
    </row>
  </sheetData>
  <mergeCells count="43">
    <mergeCell ref="L28:O28"/>
    <mergeCell ref="E20:P20"/>
    <mergeCell ref="Q20:AB20"/>
    <mergeCell ref="AC20:AN20"/>
    <mergeCell ref="L26:O26"/>
    <mergeCell ref="W26:AE26"/>
    <mergeCell ref="AK26:AO26"/>
    <mergeCell ref="L27:O27"/>
    <mergeCell ref="W27:AE27"/>
    <mergeCell ref="AK27:AO27"/>
    <mergeCell ref="K6:AO6"/>
    <mergeCell ref="E14:AJ14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AN52:AP52"/>
    <mergeCell ref="AG52:AM52"/>
    <mergeCell ref="D52:H52"/>
    <mergeCell ref="J52:AF52"/>
    <mergeCell ref="AG51:AM51"/>
    <mergeCell ref="AN51:AP51"/>
    <mergeCell ref="AR2:BE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2 - SO 08 Kanalizační pří...'!C2" tooltip="2 - SO 08 Kanalizační pří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92"/>
  <sheetViews>
    <sheetView showGridLines="0" tabSelected="1" workbookViewId="0">
      <pane ySplit="1" topLeftCell="A2" activePane="bottomLeft" state="frozen"/>
      <selection pane="bottomLeft" activeCell="K131" sqref="K13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13"/>
      <c r="B1" s="216"/>
      <c r="C1" s="216"/>
      <c r="D1" s="215" t="s">
        <v>1</v>
      </c>
      <c r="E1" s="216"/>
      <c r="F1" s="216" t="s">
        <v>451</v>
      </c>
      <c r="G1" s="338" t="s">
        <v>452</v>
      </c>
      <c r="H1" s="338"/>
      <c r="I1" s="221"/>
      <c r="J1" s="216" t="s">
        <v>453</v>
      </c>
      <c r="K1" s="215" t="s">
        <v>81</v>
      </c>
      <c r="L1" s="216" t="s">
        <v>454</v>
      </c>
      <c r="M1" s="216"/>
      <c r="N1" s="216"/>
      <c r="O1" s="216"/>
      <c r="P1" s="216"/>
      <c r="Q1" s="216"/>
      <c r="R1" s="216"/>
      <c r="S1" s="216"/>
      <c r="T1" s="216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03" t="s">
        <v>6</v>
      </c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17" t="s">
        <v>80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88"/>
      <c r="J3" s="19"/>
      <c r="K3" s="20"/>
      <c r="AT3" s="17" t="s">
        <v>78</v>
      </c>
    </row>
    <row r="4" spans="1:70" ht="36.950000000000003" customHeight="1" x14ac:dyDescent="0.3">
      <c r="B4" s="21"/>
      <c r="C4" s="22"/>
      <c r="D4" s="23" t="s">
        <v>82</v>
      </c>
      <c r="E4" s="22"/>
      <c r="F4" s="22"/>
      <c r="G4" s="22"/>
      <c r="H4" s="22"/>
      <c r="I4" s="89"/>
      <c r="J4" s="22"/>
      <c r="K4" s="24"/>
      <c r="M4" s="25" t="s">
        <v>11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89"/>
      <c r="J5" s="22"/>
      <c r="K5" s="24"/>
    </row>
    <row r="6" spans="1:70" ht="15" x14ac:dyDescent="0.3">
      <c r="B6" s="21"/>
      <c r="C6" s="22"/>
      <c r="D6" s="30" t="s">
        <v>17</v>
      </c>
      <c r="E6" s="22"/>
      <c r="F6" s="22"/>
      <c r="G6" s="22"/>
      <c r="H6" s="22"/>
      <c r="I6" s="89"/>
      <c r="J6" s="22"/>
      <c r="K6" s="24"/>
    </row>
    <row r="7" spans="1:70" ht="22.5" customHeight="1" x14ac:dyDescent="0.3">
      <c r="B7" s="21"/>
      <c r="C7" s="22"/>
      <c r="D7" s="22"/>
      <c r="E7" s="339" t="str">
        <f>'Rekapitulace stavby'!K6</f>
        <v>Centrum aktivních seniorů</v>
      </c>
      <c r="F7" s="331"/>
      <c r="G7" s="331"/>
      <c r="H7" s="331"/>
      <c r="I7" s="89"/>
      <c r="J7" s="22"/>
      <c r="K7" s="24"/>
    </row>
    <row r="8" spans="1:70" s="1" customFormat="1" ht="15" x14ac:dyDescent="0.3">
      <c r="B8" s="34"/>
      <c r="C8" s="35"/>
      <c r="D8" s="30" t="s">
        <v>83</v>
      </c>
      <c r="E8" s="35"/>
      <c r="F8" s="35"/>
      <c r="G8" s="35"/>
      <c r="H8" s="35"/>
      <c r="I8" s="90"/>
      <c r="J8" s="35"/>
      <c r="K8" s="38"/>
    </row>
    <row r="9" spans="1:70" s="1" customFormat="1" ht="36.950000000000003" customHeight="1" x14ac:dyDescent="0.3">
      <c r="B9" s="34"/>
      <c r="C9" s="35"/>
      <c r="D9" s="35"/>
      <c r="E9" s="340" t="s">
        <v>264</v>
      </c>
      <c r="F9" s="316"/>
      <c r="G9" s="316"/>
      <c r="H9" s="316"/>
      <c r="I9" s="90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90"/>
      <c r="J10" s="35"/>
      <c r="K10" s="38"/>
    </row>
    <row r="11" spans="1:70" s="1" customFormat="1" ht="14.45" customHeight="1" x14ac:dyDescent="0.3">
      <c r="B11" s="34"/>
      <c r="C11" s="35"/>
      <c r="D11" s="30" t="s">
        <v>20</v>
      </c>
      <c r="E11" s="35"/>
      <c r="F11" s="28" t="s">
        <v>3</v>
      </c>
      <c r="G11" s="35"/>
      <c r="H11" s="35"/>
      <c r="I11" s="91" t="s">
        <v>21</v>
      </c>
      <c r="J11" s="28" t="s">
        <v>3</v>
      </c>
      <c r="K11" s="38"/>
    </row>
    <row r="12" spans="1:70" s="1" customFormat="1" ht="14.45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91" t="s">
        <v>25</v>
      </c>
      <c r="J12" s="92" t="str">
        <f>'Rekapitulace stavby'!AN8</f>
        <v>2. 11. 2017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90"/>
      <c r="J13" s="35"/>
      <c r="K13" s="38"/>
    </row>
    <row r="14" spans="1:70" s="1" customFormat="1" ht="14.45" customHeight="1" x14ac:dyDescent="0.3">
      <c r="B14" s="34"/>
      <c r="C14" s="35"/>
      <c r="D14" s="30" t="s">
        <v>29</v>
      </c>
      <c r="E14" s="35"/>
      <c r="F14" s="35"/>
      <c r="G14" s="35"/>
      <c r="H14" s="35"/>
      <c r="I14" s="91" t="s">
        <v>30</v>
      </c>
      <c r="J14" s="28" t="str">
        <f>IF('Rekapitulace stavby'!AN10="","",'Rekapitulace stavby'!AN10)</f>
        <v/>
      </c>
      <c r="K14" s="38"/>
    </row>
    <row r="15" spans="1:70" s="1" customFormat="1" ht="18" customHeight="1" x14ac:dyDescent="0.3">
      <c r="B15" s="34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91" t="s">
        <v>32</v>
      </c>
      <c r="J15" s="28" t="str">
        <f>IF('Rekapitulace stavby'!AN11="","",'Rekapitulace stavby'!AN11)</f>
        <v/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90"/>
      <c r="J16" s="35"/>
      <c r="K16" s="38"/>
    </row>
    <row r="17" spans="2:16" s="1" customFormat="1" ht="14.45" customHeight="1" x14ac:dyDescent="0.3">
      <c r="B17" s="34"/>
      <c r="C17" s="35"/>
      <c r="D17" s="30" t="s">
        <v>33</v>
      </c>
      <c r="E17" s="35"/>
      <c r="F17" s="35"/>
      <c r="G17" s="35"/>
      <c r="H17" s="35"/>
      <c r="I17" s="91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6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91" t="s">
        <v>32</v>
      </c>
      <c r="J18" s="28" t="str">
        <f>IF('Rekapitulace stavby'!AN14="Vyplň údaj","",IF('Rekapitulace stavby'!AN14="","",'Rekapitulace stavby'!AN14))</f>
        <v/>
      </c>
      <c r="K18" s="38"/>
    </row>
    <row r="19" spans="2:16" s="1" customFormat="1" ht="6.95" customHeight="1" x14ac:dyDescent="0.3">
      <c r="B19" s="34"/>
      <c r="C19" s="35"/>
      <c r="D19" s="35"/>
      <c r="E19" s="35"/>
      <c r="F19" s="35"/>
      <c r="G19" s="35"/>
      <c r="H19" s="35"/>
      <c r="I19" s="90"/>
      <c r="J19" s="35"/>
      <c r="K19" s="38"/>
    </row>
    <row r="20" spans="2:16" s="1" customFormat="1" ht="14.45" customHeight="1" x14ac:dyDescent="0.3">
      <c r="B20" s="34"/>
      <c r="C20" s="35"/>
      <c r="D20" s="30" t="s">
        <v>35</v>
      </c>
      <c r="E20" s="35"/>
      <c r="F20" s="35"/>
      <c r="G20" s="35"/>
      <c r="H20" s="35"/>
      <c r="I20" s="91" t="s">
        <v>30</v>
      </c>
      <c r="J20" s="28" t="s">
        <v>3</v>
      </c>
      <c r="K20" s="38"/>
    </row>
    <row r="21" spans="2:16" s="1" customFormat="1" ht="18" customHeight="1" x14ac:dyDescent="0.3">
      <c r="B21" s="34"/>
      <c r="C21" s="35"/>
      <c r="D21" s="35"/>
      <c r="E21" s="28" t="s">
        <v>36</v>
      </c>
      <c r="F21" s="35"/>
      <c r="G21" s="35"/>
      <c r="H21" s="35"/>
      <c r="I21" s="91" t="s">
        <v>32</v>
      </c>
      <c r="J21" s="28" t="s">
        <v>3</v>
      </c>
      <c r="K21" s="38"/>
    </row>
    <row r="22" spans="2:16" s="1" customFormat="1" ht="6.95" customHeight="1" x14ac:dyDescent="0.3">
      <c r="B22" s="34"/>
      <c r="C22" s="35"/>
      <c r="D22" s="35"/>
      <c r="E22" s="35"/>
      <c r="F22" s="35"/>
      <c r="G22" s="35"/>
      <c r="H22" s="35"/>
      <c r="I22" s="90"/>
      <c r="J22" s="35"/>
      <c r="K22" s="38"/>
    </row>
    <row r="23" spans="2:16" s="1" customFormat="1" ht="14.45" customHeight="1" x14ac:dyDescent="0.3">
      <c r="B23" s="34"/>
      <c r="C23" s="35"/>
      <c r="D23" s="30" t="s">
        <v>38</v>
      </c>
      <c r="E23" s="35"/>
      <c r="F23" s="35"/>
      <c r="G23" s="35"/>
      <c r="H23" s="35"/>
      <c r="I23" s="90"/>
      <c r="J23" s="35"/>
      <c r="K23" s="38"/>
    </row>
    <row r="24" spans="2:16" s="6" customFormat="1" ht="22.5" customHeight="1" x14ac:dyDescent="0.3">
      <c r="B24" s="93"/>
      <c r="C24" s="94"/>
      <c r="D24" s="94"/>
      <c r="E24" s="349" t="s">
        <v>638</v>
      </c>
      <c r="F24" s="349"/>
      <c r="G24" s="349"/>
      <c r="H24" s="349"/>
      <c r="I24" s="349"/>
      <c r="J24" s="349"/>
      <c r="K24" s="349"/>
      <c r="L24" s="349"/>
      <c r="M24" s="349"/>
      <c r="N24" s="349"/>
      <c r="O24" s="349"/>
      <c r="P24" s="349"/>
    </row>
    <row r="25" spans="2:16" s="1" customFormat="1" ht="6.95" customHeight="1" x14ac:dyDescent="0.3">
      <c r="B25" s="34"/>
      <c r="C25" s="35"/>
      <c r="D25" s="35"/>
      <c r="E25" s="35"/>
      <c r="F25" s="35"/>
      <c r="G25" s="35"/>
      <c r="H25" s="35"/>
      <c r="I25" s="90"/>
      <c r="J25" s="35"/>
      <c r="K25" s="38"/>
    </row>
    <row r="26" spans="2:16" s="1" customFormat="1" ht="6.95" customHeight="1" x14ac:dyDescent="0.3">
      <c r="B26" s="34"/>
      <c r="C26" s="35"/>
      <c r="D26" s="61"/>
      <c r="E26" s="61"/>
      <c r="F26" s="61"/>
      <c r="G26" s="61"/>
      <c r="H26" s="61"/>
      <c r="I26" s="95"/>
      <c r="J26" s="61"/>
      <c r="K26" s="96"/>
    </row>
    <row r="27" spans="2:16" s="1" customFormat="1" ht="25.35" customHeight="1" x14ac:dyDescent="0.3">
      <c r="B27" s="34"/>
      <c r="C27" s="35"/>
      <c r="D27" s="97" t="s">
        <v>39</v>
      </c>
      <c r="E27" s="35"/>
      <c r="F27" s="35"/>
      <c r="G27" s="35"/>
      <c r="H27" s="35"/>
      <c r="I27" s="90"/>
      <c r="J27" s="98">
        <f>ROUND(J86,2)</f>
        <v>0</v>
      </c>
      <c r="K27" s="38"/>
    </row>
    <row r="28" spans="2:16" s="1" customFormat="1" ht="6.95" customHeight="1" x14ac:dyDescent="0.3">
      <c r="B28" s="34"/>
      <c r="C28" s="35"/>
      <c r="D28" s="61"/>
      <c r="E28" s="61"/>
      <c r="F28" s="61"/>
      <c r="G28" s="61"/>
      <c r="H28" s="61"/>
      <c r="I28" s="95"/>
      <c r="J28" s="61"/>
      <c r="K28" s="96"/>
    </row>
    <row r="29" spans="2:16" s="1" customFormat="1" ht="14.45" customHeight="1" x14ac:dyDescent="0.3">
      <c r="B29" s="34"/>
      <c r="C29" s="35"/>
      <c r="D29" s="35"/>
      <c r="E29" s="35"/>
      <c r="F29" s="39" t="s">
        <v>41</v>
      </c>
      <c r="G29" s="35"/>
      <c r="H29" s="35"/>
      <c r="I29" s="99" t="s">
        <v>40</v>
      </c>
      <c r="J29" s="39" t="s">
        <v>42</v>
      </c>
      <c r="K29" s="38"/>
    </row>
    <row r="30" spans="2:16" s="1" customFormat="1" ht="14.45" customHeight="1" x14ac:dyDescent="0.3">
      <c r="B30" s="34"/>
      <c r="C30" s="35"/>
      <c r="D30" s="42" t="s">
        <v>43</v>
      </c>
      <c r="E30" s="42" t="s">
        <v>44</v>
      </c>
      <c r="F30" s="100">
        <f>ROUND(SUM(BE86:BE291), 2)</f>
        <v>0</v>
      </c>
      <c r="G30" s="35"/>
      <c r="H30" s="35"/>
      <c r="I30" s="101">
        <v>0.21</v>
      </c>
      <c r="J30" s="100">
        <f>ROUND(ROUND((SUM(BE86:BE291)), 2)*I30, 2)</f>
        <v>0</v>
      </c>
      <c r="K30" s="38"/>
    </row>
    <row r="31" spans="2:16" s="1" customFormat="1" ht="14.45" customHeight="1" x14ac:dyDescent="0.3">
      <c r="B31" s="34"/>
      <c r="C31" s="35"/>
      <c r="D31" s="35"/>
      <c r="E31" s="42" t="s">
        <v>45</v>
      </c>
      <c r="F31" s="100">
        <f>ROUND(SUM(BF86:BF291), 2)</f>
        <v>0</v>
      </c>
      <c r="G31" s="35"/>
      <c r="H31" s="35"/>
      <c r="I31" s="101">
        <v>0.15</v>
      </c>
      <c r="J31" s="100">
        <f>ROUND(ROUND((SUM(BF86:BF291)), 2)*I31, 2)</f>
        <v>0</v>
      </c>
      <c r="K31" s="38"/>
    </row>
    <row r="32" spans="2:16" s="1" customFormat="1" ht="14.45" hidden="1" customHeight="1" x14ac:dyDescent="0.3">
      <c r="B32" s="34"/>
      <c r="C32" s="35"/>
      <c r="D32" s="35"/>
      <c r="E32" s="42" t="s">
        <v>46</v>
      </c>
      <c r="F32" s="100">
        <f>ROUND(SUM(BG86:BG291), 2)</f>
        <v>0</v>
      </c>
      <c r="G32" s="35"/>
      <c r="H32" s="35"/>
      <c r="I32" s="101">
        <v>0.21</v>
      </c>
      <c r="J32" s="100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47</v>
      </c>
      <c r="F33" s="100">
        <f>ROUND(SUM(BH86:BH291), 2)</f>
        <v>0</v>
      </c>
      <c r="G33" s="35"/>
      <c r="H33" s="35"/>
      <c r="I33" s="101">
        <v>0.15</v>
      </c>
      <c r="J33" s="100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48</v>
      </c>
      <c r="F34" s="100">
        <f>ROUND(SUM(BI86:BI291), 2)</f>
        <v>0</v>
      </c>
      <c r="G34" s="35"/>
      <c r="H34" s="35"/>
      <c r="I34" s="101">
        <v>0</v>
      </c>
      <c r="J34" s="100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90"/>
      <c r="J35" s="35"/>
      <c r="K35" s="38"/>
    </row>
    <row r="36" spans="2:11" s="1" customFormat="1" ht="25.35" customHeight="1" x14ac:dyDescent="0.3">
      <c r="B36" s="34"/>
      <c r="C36" s="102"/>
      <c r="D36" s="103" t="s">
        <v>49</v>
      </c>
      <c r="E36" s="64"/>
      <c r="F36" s="64"/>
      <c r="G36" s="104" t="s">
        <v>50</v>
      </c>
      <c r="H36" s="105" t="s">
        <v>51</v>
      </c>
      <c r="I36" s="106"/>
      <c r="J36" s="107">
        <f>SUM(J27:J34)</f>
        <v>0</v>
      </c>
      <c r="K36" s="108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09"/>
      <c r="J37" s="50"/>
      <c r="K37" s="51"/>
    </row>
    <row r="41" spans="2:11" s="1" customFormat="1" ht="6.95" customHeight="1" x14ac:dyDescent="0.3">
      <c r="B41" s="52"/>
      <c r="C41" s="53"/>
      <c r="D41" s="53"/>
      <c r="E41" s="53"/>
      <c r="F41" s="53"/>
      <c r="G41" s="53"/>
      <c r="H41" s="53"/>
      <c r="I41" s="110"/>
      <c r="J41" s="53"/>
      <c r="K41" s="111"/>
    </row>
    <row r="42" spans="2:11" s="1" customFormat="1" ht="36.950000000000003" customHeight="1" x14ac:dyDescent="0.3">
      <c r="B42" s="34"/>
      <c r="C42" s="23" t="s">
        <v>84</v>
      </c>
      <c r="D42" s="35"/>
      <c r="E42" s="35"/>
      <c r="F42" s="35"/>
      <c r="G42" s="35"/>
      <c r="H42" s="35"/>
      <c r="I42" s="90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90"/>
      <c r="J43" s="35"/>
      <c r="K43" s="38"/>
    </row>
    <row r="44" spans="2:11" s="1" customFormat="1" ht="14.45" customHeight="1" x14ac:dyDescent="0.3">
      <c r="B44" s="34"/>
      <c r="C44" s="30" t="s">
        <v>17</v>
      </c>
      <c r="D44" s="35"/>
      <c r="E44" s="35"/>
      <c r="F44" s="35"/>
      <c r="G44" s="35"/>
      <c r="H44" s="35"/>
      <c r="I44" s="90"/>
      <c r="J44" s="35"/>
      <c r="K44" s="38"/>
    </row>
    <row r="45" spans="2:11" s="1" customFormat="1" ht="22.5" customHeight="1" x14ac:dyDescent="0.3">
      <c r="B45" s="34"/>
      <c r="C45" s="35"/>
      <c r="D45" s="35"/>
      <c r="E45" s="339" t="str">
        <f>E7</f>
        <v>Centrum aktivních seniorů</v>
      </c>
      <c r="F45" s="316"/>
      <c r="G45" s="316"/>
      <c r="H45" s="316"/>
      <c r="I45" s="90"/>
      <c r="J45" s="35"/>
      <c r="K45" s="38"/>
    </row>
    <row r="46" spans="2:11" s="1" customFormat="1" ht="14.45" customHeight="1" x14ac:dyDescent="0.3">
      <c r="B46" s="34"/>
      <c r="C46" s="30" t="s">
        <v>83</v>
      </c>
      <c r="D46" s="35"/>
      <c r="E46" s="35"/>
      <c r="F46" s="35"/>
      <c r="G46" s="35"/>
      <c r="H46" s="35"/>
      <c r="I46" s="90"/>
      <c r="J46" s="35"/>
      <c r="K46" s="38"/>
    </row>
    <row r="47" spans="2:11" s="1" customFormat="1" ht="23.25" customHeight="1" x14ac:dyDescent="0.3">
      <c r="B47" s="34"/>
      <c r="C47" s="35"/>
      <c r="D47" s="35"/>
      <c r="E47" s="340" t="str">
        <f>E9</f>
        <v>2 - SO 08 Kanalizační přípojka</v>
      </c>
      <c r="F47" s="316"/>
      <c r="G47" s="316"/>
      <c r="H47" s="316"/>
      <c r="I47" s="90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90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Frýdek - Místek</v>
      </c>
      <c r="G49" s="35"/>
      <c r="H49" s="35"/>
      <c r="I49" s="91" t="s">
        <v>25</v>
      </c>
      <c r="J49" s="92" t="str">
        <f>IF(J12="","",J12)</f>
        <v>2. 11. 2017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90"/>
      <c r="J50" s="35"/>
      <c r="K50" s="38"/>
    </row>
    <row r="51" spans="2:47" s="1" customFormat="1" ht="15" x14ac:dyDescent="0.3">
      <c r="B51" s="34"/>
      <c r="C51" s="30" t="s">
        <v>29</v>
      </c>
      <c r="D51" s="35"/>
      <c r="E51" s="35"/>
      <c r="F51" s="28" t="str">
        <f>E15</f>
        <v xml:space="preserve"> </v>
      </c>
      <c r="G51" s="35"/>
      <c r="H51" s="35"/>
      <c r="I51" s="91" t="s">
        <v>35</v>
      </c>
      <c r="J51" s="28" t="str">
        <f>E21</f>
        <v>Ing. Petr Kudlík</v>
      </c>
      <c r="K51" s="38"/>
    </row>
    <row r="52" spans="2:47" s="1" customFormat="1" ht="14.45" customHeight="1" x14ac:dyDescent="0.3">
      <c r="B52" s="34"/>
      <c r="C52" s="30" t="s">
        <v>33</v>
      </c>
      <c r="D52" s="35"/>
      <c r="E52" s="35"/>
      <c r="F52" s="28" t="str">
        <f>IF(E18="","",E18)</f>
        <v/>
      </c>
      <c r="G52" s="35"/>
      <c r="H52" s="35"/>
      <c r="I52" s="90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90"/>
      <c r="J53" s="35"/>
      <c r="K53" s="38"/>
    </row>
    <row r="54" spans="2:47" s="1" customFormat="1" ht="29.25" customHeight="1" x14ac:dyDescent="0.3">
      <c r="B54" s="34"/>
      <c r="C54" s="112" t="s">
        <v>85</v>
      </c>
      <c r="D54" s="102"/>
      <c r="E54" s="102"/>
      <c r="F54" s="102"/>
      <c r="G54" s="102"/>
      <c r="H54" s="102"/>
      <c r="I54" s="113"/>
      <c r="J54" s="114" t="s">
        <v>86</v>
      </c>
      <c r="K54" s="115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90"/>
      <c r="J55" s="35"/>
      <c r="K55" s="38"/>
    </row>
    <row r="56" spans="2:47" s="1" customFormat="1" ht="29.25" customHeight="1" x14ac:dyDescent="0.3">
      <c r="B56" s="34"/>
      <c r="C56" s="116" t="s">
        <v>87</v>
      </c>
      <c r="D56" s="35"/>
      <c r="E56" s="35"/>
      <c r="F56" s="35"/>
      <c r="G56" s="35"/>
      <c r="H56" s="35"/>
      <c r="I56" s="90"/>
      <c r="J56" s="98">
        <f>J86</f>
        <v>0</v>
      </c>
      <c r="K56" s="38"/>
      <c r="AU56" s="17" t="s">
        <v>88</v>
      </c>
    </row>
    <row r="57" spans="2:47" s="7" customFormat="1" ht="24.95" customHeight="1" x14ac:dyDescent="0.3">
      <c r="B57" s="117"/>
      <c r="C57" s="118"/>
      <c r="D57" s="119" t="s">
        <v>89</v>
      </c>
      <c r="E57" s="120"/>
      <c r="F57" s="120"/>
      <c r="G57" s="120"/>
      <c r="H57" s="120"/>
      <c r="I57" s="121"/>
      <c r="J57" s="122">
        <f>J87</f>
        <v>0</v>
      </c>
      <c r="K57" s="123"/>
    </row>
    <row r="58" spans="2:47" s="8" customFormat="1" ht="19.899999999999999" customHeight="1" x14ac:dyDescent="0.3">
      <c r="B58" s="124"/>
      <c r="C58" s="125"/>
      <c r="D58" s="126" t="s">
        <v>90</v>
      </c>
      <c r="E58" s="127"/>
      <c r="F58" s="127"/>
      <c r="G58" s="127"/>
      <c r="H58" s="127"/>
      <c r="I58" s="128"/>
      <c r="J58" s="129">
        <f>J88</f>
        <v>0</v>
      </c>
      <c r="K58" s="130"/>
    </row>
    <row r="59" spans="2:47" s="8" customFormat="1" ht="19.899999999999999" customHeight="1" x14ac:dyDescent="0.3">
      <c r="B59" s="124"/>
      <c r="C59" s="125"/>
      <c r="D59" s="126" t="s">
        <v>91</v>
      </c>
      <c r="E59" s="127"/>
      <c r="F59" s="127"/>
      <c r="G59" s="127"/>
      <c r="H59" s="127"/>
      <c r="I59" s="128"/>
      <c r="J59" s="129">
        <f>J166</f>
        <v>0</v>
      </c>
      <c r="K59" s="130"/>
    </row>
    <row r="60" spans="2:47" s="8" customFormat="1" ht="19.899999999999999" customHeight="1" x14ac:dyDescent="0.3">
      <c r="B60" s="124"/>
      <c r="C60" s="125"/>
      <c r="D60" s="126" t="s">
        <v>265</v>
      </c>
      <c r="E60" s="127"/>
      <c r="F60" s="127"/>
      <c r="G60" s="127"/>
      <c r="H60" s="127"/>
      <c r="I60" s="128"/>
      <c r="J60" s="129">
        <f>J170</f>
        <v>0</v>
      </c>
      <c r="K60" s="130"/>
    </row>
    <row r="61" spans="2:47" s="8" customFormat="1" ht="19.899999999999999" customHeight="1" x14ac:dyDescent="0.3">
      <c r="B61" s="124"/>
      <c r="C61" s="125"/>
      <c r="D61" s="126" t="s">
        <v>92</v>
      </c>
      <c r="E61" s="127"/>
      <c r="F61" s="127"/>
      <c r="G61" s="127"/>
      <c r="H61" s="127"/>
      <c r="I61" s="128"/>
      <c r="J61" s="129">
        <f>J173</f>
        <v>0</v>
      </c>
      <c r="K61" s="130"/>
    </row>
    <row r="62" spans="2:47" s="8" customFormat="1" ht="19.899999999999999" customHeight="1" x14ac:dyDescent="0.3">
      <c r="B62" s="124"/>
      <c r="C62" s="125"/>
      <c r="D62" s="126" t="s">
        <v>93</v>
      </c>
      <c r="E62" s="127"/>
      <c r="F62" s="127"/>
      <c r="G62" s="127"/>
      <c r="H62" s="127"/>
      <c r="I62" s="128"/>
      <c r="J62" s="129">
        <f>J181</f>
        <v>0</v>
      </c>
      <c r="K62" s="130"/>
    </row>
    <row r="63" spans="2:47" s="8" customFormat="1" ht="19.899999999999999" customHeight="1" x14ac:dyDescent="0.3">
      <c r="B63" s="124"/>
      <c r="C63" s="125"/>
      <c r="D63" s="126" t="s">
        <v>94</v>
      </c>
      <c r="E63" s="127"/>
      <c r="F63" s="127"/>
      <c r="G63" s="127"/>
      <c r="H63" s="127"/>
      <c r="I63" s="128"/>
      <c r="J63" s="129">
        <f>J194</f>
        <v>0</v>
      </c>
      <c r="K63" s="130"/>
    </row>
    <row r="64" spans="2:47" s="8" customFormat="1" ht="19.899999999999999" customHeight="1" x14ac:dyDescent="0.3">
      <c r="B64" s="124"/>
      <c r="C64" s="125"/>
      <c r="D64" s="126" t="s">
        <v>266</v>
      </c>
      <c r="E64" s="127"/>
      <c r="F64" s="127"/>
      <c r="G64" s="127"/>
      <c r="H64" s="127"/>
      <c r="I64" s="128"/>
      <c r="J64" s="129">
        <f>J269</f>
        <v>0</v>
      </c>
      <c r="K64" s="130"/>
    </row>
    <row r="65" spans="2:12" s="8" customFormat="1" ht="19.899999999999999" customHeight="1" x14ac:dyDescent="0.3">
      <c r="B65" s="124"/>
      <c r="C65" s="125"/>
      <c r="D65" s="126" t="s">
        <v>95</v>
      </c>
      <c r="E65" s="127"/>
      <c r="F65" s="127"/>
      <c r="G65" s="127"/>
      <c r="H65" s="127"/>
      <c r="I65" s="128"/>
      <c r="J65" s="129">
        <f>J281</f>
        <v>0</v>
      </c>
      <c r="K65" s="130"/>
    </row>
    <row r="66" spans="2:12" s="8" customFormat="1" ht="19.899999999999999" customHeight="1" x14ac:dyDescent="0.3">
      <c r="B66" s="124"/>
      <c r="C66" s="125"/>
      <c r="D66" s="126" t="s">
        <v>96</v>
      </c>
      <c r="E66" s="127"/>
      <c r="F66" s="127"/>
      <c r="G66" s="127"/>
      <c r="H66" s="127"/>
      <c r="I66" s="128"/>
      <c r="J66" s="129">
        <f>J290</f>
        <v>0</v>
      </c>
      <c r="K66" s="130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90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109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110"/>
      <c r="J72" s="53"/>
      <c r="K72" s="53"/>
      <c r="L72" s="34"/>
    </row>
    <row r="73" spans="2:12" s="1" customFormat="1" ht="36.950000000000003" customHeight="1" x14ac:dyDescent="0.3">
      <c r="B73" s="34"/>
      <c r="C73" s="54" t="s">
        <v>97</v>
      </c>
      <c r="L73" s="34"/>
    </row>
    <row r="74" spans="2:12" s="1" customFormat="1" ht="6.95" customHeight="1" x14ac:dyDescent="0.3">
      <c r="B74" s="34"/>
      <c r="L74" s="34"/>
    </row>
    <row r="75" spans="2:12" s="1" customFormat="1" ht="14.45" customHeight="1" x14ac:dyDescent="0.3">
      <c r="B75" s="34"/>
      <c r="C75" s="56" t="s">
        <v>17</v>
      </c>
      <c r="L75" s="34"/>
    </row>
    <row r="76" spans="2:12" s="1" customFormat="1" ht="22.5" customHeight="1" x14ac:dyDescent="0.3">
      <c r="B76" s="34"/>
      <c r="E76" s="337" t="str">
        <f>E7</f>
        <v>Centrum aktivních seniorů</v>
      </c>
      <c r="F76" s="311"/>
      <c r="G76" s="311"/>
      <c r="H76" s="311"/>
      <c r="L76" s="34"/>
    </row>
    <row r="77" spans="2:12" s="1" customFormat="1" ht="14.45" customHeight="1" x14ac:dyDescent="0.3">
      <c r="B77" s="34"/>
      <c r="C77" s="56" t="s">
        <v>83</v>
      </c>
      <c r="L77" s="34"/>
    </row>
    <row r="78" spans="2:12" s="1" customFormat="1" ht="23.25" customHeight="1" x14ac:dyDescent="0.3">
      <c r="B78" s="34"/>
      <c r="E78" s="308" t="str">
        <f>E9</f>
        <v>2 - SO 08 Kanalizační přípojka</v>
      </c>
      <c r="F78" s="311"/>
      <c r="G78" s="311"/>
      <c r="H78" s="311"/>
      <c r="L78" s="34"/>
    </row>
    <row r="79" spans="2:12" s="1" customFormat="1" ht="6.95" customHeight="1" x14ac:dyDescent="0.3">
      <c r="B79" s="34"/>
      <c r="L79" s="34"/>
    </row>
    <row r="80" spans="2:12" s="1" customFormat="1" ht="18" customHeight="1" x14ac:dyDescent="0.3">
      <c r="B80" s="34"/>
      <c r="C80" s="56" t="s">
        <v>23</v>
      </c>
      <c r="F80" s="131" t="str">
        <f>F12</f>
        <v>Frýdek - Místek</v>
      </c>
      <c r="I80" s="132" t="s">
        <v>25</v>
      </c>
      <c r="J80" s="60" t="str">
        <f>IF(J12="","",J12)</f>
        <v>2. 11. 2017</v>
      </c>
      <c r="L80" s="34"/>
    </row>
    <row r="81" spans="2:65" s="1" customFormat="1" ht="6.95" customHeight="1" x14ac:dyDescent="0.3">
      <c r="B81" s="34"/>
      <c r="L81" s="34"/>
    </row>
    <row r="82" spans="2:65" s="1" customFormat="1" ht="15" x14ac:dyDescent="0.3">
      <c r="B82" s="34"/>
      <c r="C82" s="56" t="s">
        <v>29</v>
      </c>
      <c r="F82" s="131" t="str">
        <f>E15</f>
        <v xml:space="preserve"> </v>
      </c>
      <c r="I82" s="132" t="s">
        <v>35</v>
      </c>
      <c r="J82" s="131" t="str">
        <f>E21</f>
        <v>Ing. Petr Kudlík</v>
      </c>
      <c r="L82" s="34"/>
    </row>
    <row r="83" spans="2:65" s="1" customFormat="1" ht="14.45" customHeight="1" x14ac:dyDescent="0.3">
      <c r="B83" s="34"/>
      <c r="C83" s="56" t="s">
        <v>33</v>
      </c>
      <c r="F83" s="131" t="str">
        <f>IF(E18="","",E18)</f>
        <v/>
      </c>
      <c r="L83" s="34"/>
    </row>
    <row r="84" spans="2:65" s="1" customFormat="1" ht="10.35" customHeight="1" x14ac:dyDescent="0.3">
      <c r="B84" s="34"/>
      <c r="L84" s="34"/>
    </row>
    <row r="85" spans="2:65" s="9" customFormat="1" ht="29.25" customHeight="1" x14ac:dyDescent="0.3">
      <c r="B85" s="133"/>
      <c r="C85" s="134" t="s">
        <v>98</v>
      </c>
      <c r="D85" s="135" t="s">
        <v>58</v>
      </c>
      <c r="E85" s="135" t="s">
        <v>54</v>
      </c>
      <c r="F85" s="135" t="s">
        <v>99</v>
      </c>
      <c r="G85" s="135" t="s">
        <v>100</v>
      </c>
      <c r="H85" s="135" t="s">
        <v>101</v>
      </c>
      <c r="I85" s="136" t="s">
        <v>102</v>
      </c>
      <c r="J85" s="135" t="s">
        <v>86</v>
      </c>
      <c r="K85" s="137" t="s">
        <v>103</v>
      </c>
      <c r="L85" s="133"/>
      <c r="M85" s="66" t="s">
        <v>104</v>
      </c>
      <c r="N85" s="67" t="s">
        <v>43</v>
      </c>
      <c r="O85" s="67" t="s">
        <v>105</v>
      </c>
      <c r="P85" s="67" t="s">
        <v>106</v>
      </c>
      <c r="Q85" s="67" t="s">
        <v>107</v>
      </c>
      <c r="R85" s="67" t="s">
        <v>108</v>
      </c>
      <c r="S85" s="67" t="s">
        <v>109</v>
      </c>
      <c r="T85" s="68" t="s">
        <v>110</v>
      </c>
    </row>
    <row r="86" spans="2:65" s="1" customFormat="1" ht="29.25" customHeight="1" x14ac:dyDescent="0.35">
      <c r="B86" s="34"/>
      <c r="C86" s="70" t="s">
        <v>87</v>
      </c>
      <c r="J86" s="138">
        <f>BK86</f>
        <v>0</v>
      </c>
      <c r="L86" s="34"/>
      <c r="M86" s="69"/>
      <c r="N86" s="61"/>
      <c r="O86" s="61"/>
      <c r="P86" s="139">
        <f>P87</f>
        <v>0</v>
      </c>
      <c r="Q86" s="61"/>
      <c r="R86" s="139">
        <f>R87</f>
        <v>530.90701260000003</v>
      </c>
      <c r="S86" s="61"/>
      <c r="T86" s="140">
        <f>T87</f>
        <v>18.744</v>
      </c>
      <c r="AT86" s="17" t="s">
        <v>72</v>
      </c>
      <c r="AU86" s="17" t="s">
        <v>88</v>
      </c>
      <c r="BK86" s="141">
        <f>BK87</f>
        <v>0</v>
      </c>
    </row>
    <row r="87" spans="2:65" s="10" customFormat="1" ht="37.35" customHeight="1" x14ac:dyDescent="0.35">
      <c r="B87" s="142"/>
      <c r="D87" s="143" t="s">
        <v>72</v>
      </c>
      <c r="E87" s="144" t="s">
        <v>111</v>
      </c>
      <c r="F87" s="144" t="s">
        <v>112</v>
      </c>
      <c r="I87" s="145"/>
      <c r="J87" s="146">
        <f>BK87</f>
        <v>0</v>
      </c>
      <c r="L87" s="142"/>
      <c r="M87" s="147"/>
      <c r="N87" s="148"/>
      <c r="O87" s="148"/>
      <c r="P87" s="149">
        <f>P88+P166+P170+P173+P181+P194+P269+P281+P290</f>
        <v>0</v>
      </c>
      <c r="Q87" s="148"/>
      <c r="R87" s="149">
        <f>R88+R166+R170+R173+R181+R194+R269+R281+R290</f>
        <v>530.90701260000003</v>
      </c>
      <c r="S87" s="148"/>
      <c r="T87" s="150">
        <f>T88+T166+T170+T173+T181+T194+T269+T281+T290</f>
        <v>18.744</v>
      </c>
      <c r="AR87" s="143" t="s">
        <v>22</v>
      </c>
      <c r="AT87" s="151" t="s">
        <v>72</v>
      </c>
      <c r="AU87" s="151" t="s">
        <v>73</v>
      </c>
      <c r="AY87" s="143" t="s">
        <v>113</v>
      </c>
      <c r="BK87" s="152">
        <f>BK88+BK166+BK170+BK173+BK181+BK194+BK269+BK281+BK290</f>
        <v>0</v>
      </c>
    </row>
    <row r="88" spans="2:65" s="10" customFormat="1" ht="19.899999999999999" customHeight="1" x14ac:dyDescent="0.3">
      <c r="B88" s="142"/>
      <c r="D88" s="153" t="s">
        <v>72</v>
      </c>
      <c r="E88" s="154" t="s">
        <v>22</v>
      </c>
      <c r="F88" s="154" t="s">
        <v>114</v>
      </c>
      <c r="I88" s="145"/>
      <c r="J88" s="155">
        <f>BK88</f>
        <v>0</v>
      </c>
      <c r="L88" s="142"/>
      <c r="M88" s="147"/>
      <c r="N88" s="148"/>
      <c r="O88" s="148"/>
      <c r="P88" s="149">
        <f>SUM(P89:P165)</f>
        <v>0</v>
      </c>
      <c r="Q88" s="148"/>
      <c r="R88" s="149">
        <f>SUM(R89:R165)</f>
        <v>509.88263760000007</v>
      </c>
      <c r="S88" s="148"/>
      <c r="T88" s="150">
        <f>SUM(T89:T165)</f>
        <v>18.744</v>
      </c>
      <c r="AR88" s="143" t="s">
        <v>22</v>
      </c>
      <c r="AT88" s="151" t="s">
        <v>72</v>
      </c>
      <c r="AU88" s="151" t="s">
        <v>22</v>
      </c>
      <c r="AY88" s="143" t="s">
        <v>113</v>
      </c>
      <c r="BK88" s="152">
        <f>SUM(BK89:BK165)</f>
        <v>0</v>
      </c>
    </row>
    <row r="89" spans="2:65" s="1" customFormat="1" ht="31.5" customHeight="1" x14ac:dyDescent="0.3">
      <c r="B89" s="156"/>
      <c r="C89" s="157" t="s">
        <v>22</v>
      </c>
      <c r="D89" s="157" t="s">
        <v>115</v>
      </c>
      <c r="E89" s="158" t="s">
        <v>116</v>
      </c>
      <c r="F89" s="159" t="s">
        <v>117</v>
      </c>
      <c r="G89" s="160" t="s">
        <v>118</v>
      </c>
      <c r="H89" s="161">
        <v>16.5</v>
      </c>
      <c r="I89" s="162"/>
      <c r="J89" s="163">
        <f>ROUND(I89*H89,2)</f>
        <v>0</v>
      </c>
      <c r="K89" s="159" t="s">
        <v>119</v>
      </c>
      <c r="L89" s="34"/>
      <c r="M89" s="164" t="s">
        <v>3</v>
      </c>
      <c r="N89" s="165" t="s">
        <v>44</v>
      </c>
      <c r="O89" s="35"/>
      <c r="P89" s="166">
        <f>O89*H89</f>
        <v>0</v>
      </c>
      <c r="Q89" s="166">
        <v>0</v>
      </c>
      <c r="R89" s="166">
        <f>Q89*H89</f>
        <v>0</v>
      </c>
      <c r="S89" s="166">
        <v>0.16</v>
      </c>
      <c r="T89" s="167">
        <f>S89*H89</f>
        <v>2.64</v>
      </c>
      <c r="AR89" s="17" t="s">
        <v>120</v>
      </c>
      <c r="AT89" s="17" t="s">
        <v>115</v>
      </c>
      <c r="AU89" s="17" t="s">
        <v>78</v>
      </c>
      <c r="AY89" s="17" t="s">
        <v>113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7" t="s">
        <v>22</v>
      </c>
      <c r="BK89" s="168">
        <f>ROUND(I89*H89,2)</f>
        <v>0</v>
      </c>
      <c r="BL89" s="17" t="s">
        <v>120</v>
      </c>
      <c r="BM89" s="17" t="s">
        <v>267</v>
      </c>
    </row>
    <row r="90" spans="2:65" s="11" customFormat="1" x14ac:dyDescent="0.3">
      <c r="B90" s="169"/>
      <c r="D90" s="170" t="s">
        <v>121</v>
      </c>
      <c r="E90" s="171" t="s">
        <v>3</v>
      </c>
      <c r="F90" s="172" t="s">
        <v>268</v>
      </c>
      <c r="H90" s="173" t="s">
        <v>3</v>
      </c>
      <c r="I90" s="174"/>
      <c r="L90" s="169"/>
      <c r="M90" s="175"/>
      <c r="N90" s="176"/>
      <c r="O90" s="176"/>
      <c r="P90" s="176"/>
      <c r="Q90" s="176"/>
      <c r="R90" s="176"/>
      <c r="S90" s="176"/>
      <c r="T90" s="177"/>
      <c r="AT90" s="173" t="s">
        <v>121</v>
      </c>
      <c r="AU90" s="173" t="s">
        <v>78</v>
      </c>
      <c r="AV90" s="11" t="s">
        <v>22</v>
      </c>
      <c r="AW90" s="11" t="s">
        <v>37</v>
      </c>
      <c r="AX90" s="11" t="s">
        <v>73</v>
      </c>
      <c r="AY90" s="173" t="s">
        <v>113</v>
      </c>
    </row>
    <row r="91" spans="2:65" s="12" customFormat="1" x14ac:dyDescent="0.3">
      <c r="B91" s="178"/>
      <c r="D91" s="179" t="s">
        <v>121</v>
      </c>
      <c r="E91" s="180" t="s">
        <v>3</v>
      </c>
      <c r="F91" s="181" t="s">
        <v>269</v>
      </c>
      <c r="H91" s="182">
        <v>16.5</v>
      </c>
      <c r="I91" s="183"/>
      <c r="L91" s="178"/>
      <c r="M91" s="184"/>
      <c r="N91" s="185"/>
      <c r="O91" s="185"/>
      <c r="P91" s="185"/>
      <c r="Q91" s="185"/>
      <c r="R91" s="185"/>
      <c r="S91" s="185"/>
      <c r="T91" s="186"/>
      <c r="AT91" s="187" t="s">
        <v>121</v>
      </c>
      <c r="AU91" s="187" t="s">
        <v>78</v>
      </c>
      <c r="AV91" s="12" t="s">
        <v>78</v>
      </c>
      <c r="AW91" s="12" t="s">
        <v>37</v>
      </c>
      <c r="AX91" s="12" t="s">
        <v>22</v>
      </c>
      <c r="AY91" s="187" t="s">
        <v>113</v>
      </c>
    </row>
    <row r="92" spans="2:65" s="1" customFormat="1" ht="31.5" customHeight="1" x14ac:dyDescent="0.3">
      <c r="B92" s="156"/>
      <c r="C92" s="157" t="s">
        <v>78</v>
      </c>
      <c r="D92" s="157" t="s">
        <v>115</v>
      </c>
      <c r="E92" s="158" t="s">
        <v>122</v>
      </c>
      <c r="F92" s="159" t="s">
        <v>123</v>
      </c>
      <c r="G92" s="160" t="s">
        <v>118</v>
      </c>
      <c r="H92" s="161">
        <v>16.5</v>
      </c>
      <c r="I92" s="162"/>
      <c r="J92" s="163">
        <f>ROUND(I92*H92,2)</f>
        <v>0</v>
      </c>
      <c r="K92" s="159" t="s">
        <v>119</v>
      </c>
      <c r="L92" s="34"/>
      <c r="M92" s="164" t="s">
        <v>3</v>
      </c>
      <c r="N92" s="165" t="s">
        <v>44</v>
      </c>
      <c r="O92" s="35"/>
      <c r="P92" s="166">
        <f>O92*H92</f>
        <v>0</v>
      </c>
      <c r="Q92" s="166">
        <v>0</v>
      </c>
      <c r="R92" s="166">
        <f>Q92*H92</f>
        <v>0</v>
      </c>
      <c r="S92" s="166">
        <v>0.23499999999999999</v>
      </c>
      <c r="T92" s="167">
        <f>S92*H92</f>
        <v>3.8774999999999999</v>
      </c>
      <c r="AR92" s="17" t="s">
        <v>120</v>
      </c>
      <c r="AT92" s="17" t="s">
        <v>115</v>
      </c>
      <c r="AU92" s="17" t="s">
        <v>78</v>
      </c>
      <c r="AY92" s="17" t="s">
        <v>113</v>
      </c>
      <c r="BE92" s="168">
        <f>IF(N92="základní",J92,0)</f>
        <v>0</v>
      </c>
      <c r="BF92" s="168">
        <f>IF(N92="snížená",J92,0)</f>
        <v>0</v>
      </c>
      <c r="BG92" s="168">
        <f>IF(N92="zákl. přenesená",J92,0)</f>
        <v>0</v>
      </c>
      <c r="BH92" s="168">
        <f>IF(N92="sníž. přenesená",J92,0)</f>
        <v>0</v>
      </c>
      <c r="BI92" s="168">
        <f>IF(N92="nulová",J92,0)</f>
        <v>0</v>
      </c>
      <c r="BJ92" s="17" t="s">
        <v>22</v>
      </c>
      <c r="BK92" s="168">
        <f>ROUND(I92*H92,2)</f>
        <v>0</v>
      </c>
      <c r="BL92" s="17" t="s">
        <v>120</v>
      </c>
      <c r="BM92" s="17" t="s">
        <v>270</v>
      </c>
    </row>
    <row r="93" spans="2:65" s="12" customFormat="1" x14ac:dyDescent="0.3">
      <c r="B93" s="178"/>
      <c r="D93" s="179" t="s">
        <v>121</v>
      </c>
      <c r="E93" s="180" t="s">
        <v>3</v>
      </c>
      <c r="F93" s="181" t="s">
        <v>271</v>
      </c>
      <c r="H93" s="182">
        <v>16.5</v>
      </c>
      <c r="I93" s="183"/>
      <c r="L93" s="178"/>
      <c r="M93" s="184"/>
      <c r="N93" s="185"/>
      <c r="O93" s="185"/>
      <c r="P93" s="185"/>
      <c r="Q93" s="185"/>
      <c r="R93" s="185"/>
      <c r="S93" s="185"/>
      <c r="T93" s="186"/>
      <c r="AT93" s="187" t="s">
        <v>121</v>
      </c>
      <c r="AU93" s="187" t="s">
        <v>78</v>
      </c>
      <c r="AV93" s="12" t="s">
        <v>78</v>
      </c>
      <c r="AW93" s="12" t="s">
        <v>37</v>
      </c>
      <c r="AX93" s="12" t="s">
        <v>22</v>
      </c>
      <c r="AY93" s="187" t="s">
        <v>113</v>
      </c>
    </row>
    <row r="94" spans="2:65" s="1" customFormat="1" ht="31.5" customHeight="1" x14ac:dyDescent="0.3">
      <c r="B94" s="156"/>
      <c r="C94" s="157" t="s">
        <v>124</v>
      </c>
      <c r="D94" s="157" t="s">
        <v>115</v>
      </c>
      <c r="E94" s="158" t="s">
        <v>125</v>
      </c>
      <c r="F94" s="159" t="s">
        <v>126</v>
      </c>
      <c r="G94" s="160" t="s">
        <v>118</v>
      </c>
      <c r="H94" s="161">
        <v>16.5</v>
      </c>
      <c r="I94" s="162"/>
      <c r="J94" s="163">
        <f>ROUND(I94*H94,2)</f>
        <v>0</v>
      </c>
      <c r="K94" s="159" t="s">
        <v>119</v>
      </c>
      <c r="L94" s="34"/>
      <c r="M94" s="164" t="s">
        <v>3</v>
      </c>
      <c r="N94" s="165" t="s">
        <v>44</v>
      </c>
      <c r="O94" s="35"/>
      <c r="P94" s="166">
        <f>O94*H94</f>
        <v>0</v>
      </c>
      <c r="Q94" s="166">
        <v>0</v>
      </c>
      <c r="R94" s="166">
        <f>Q94*H94</f>
        <v>0</v>
      </c>
      <c r="S94" s="166">
        <v>0.56000000000000005</v>
      </c>
      <c r="T94" s="167">
        <f>S94*H94</f>
        <v>9.24</v>
      </c>
      <c r="AR94" s="17" t="s">
        <v>120</v>
      </c>
      <c r="AT94" s="17" t="s">
        <v>115</v>
      </c>
      <c r="AU94" s="17" t="s">
        <v>78</v>
      </c>
      <c r="AY94" s="17" t="s">
        <v>113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7" t="s">
        <v>22</v>
      </c>
      <c r="BK94" s="168">
        <f>ROUND(I94*H94,2)</f>
        <v>0</v>
      </c>
      <c r="BL94" s="17" t="s">
        <v>120</v>
      </c>
      <c r="BM94" s="17" t="s">
        <v>272</v>
      </c>
    </row>
    <row r="95" spans="2:65" s="12" customFormat="1" x14ac:dyDescent="0.3">
      <c r="B95" s="178"/>
      <c r="D95" s="179" t="s">
        <v>121</v>
      </c>
      <c r="E95" s="180" t="s">
        <v>3</v>
      </c>
      <c r="F95" s="181" t="s">
        <v>271</v>
      </c>
      <c r="H95" s="182">
        <v>16.5</v>
      </c>
      <c r="I95" s="183"/>
      <c r="L95" s="178"/>
      <c r="M95" s="184"/>
      <c r="N95" s="185"/>
      <c r="O95" s="185"/>
      <c r="P95" s="185"/>
      <c r="Q95" s="185"/>
      <c r="R95" s="185"/>
      <c r="S95" s="185"/>
      <c r="T95" s="186"/>
      <c r="AT95" s="187" t="s">
        <v>121</v>
      </c>
      <c r="AU95" s="187" t="s">
        <v>78</v>
      </c>
      <c r="AV95" s="12" t="s">
        <v>78</v>
      </c>
      <c r="AW95" s="12" t="s">
        <v>37</v>
      </c>
      <c r="AX95" s="12" t="s">
        <v>22</v>
      </c>
      <c r="AY95" s="187" t="s">
        <v>113</v>
      </c>
    </row>
    <row r="96" spans="2:65" s="1" customFormat="1" ht="22.5" customHeight="1" x14ac:dyDescent="0.3">
      <c r="B96" s="156"/>
      <c r="C96" s="157" t="s">
        <v>120</v>
      </c>
      <c r="D96" s="157" t="s">
        <v>115</v>
      </c>
      <c r="E96" s="158" t="s">
        <v>127</v>
      </c>
      <c r="F96" s="159" t="s">
        <v>128</v>
      </c>
      <c r="G96" s="160" t="s">
        <v>118</v>
      </c>
      <c r="H96" s="161">
        <v>16.5</v>
      </c>
      <c r="I96" s="162"/>
      <c r="J96" s="163">
        <f>ROUND(I96*H96,2)</f>
        <v>0</v>
      </c>
      <c r="K96" s="159" t="s">
        <v>119</v>
      </c>
      <c r="L96" s="34"/>
      <c r="M96" s="164" t="s">
        <v>3</v>
      </c>
      <c r="N96" s="165" t="s">
        <v>44</v>
      </c>
      <c r="O96" s="35"/>
      <c r="P96" s="166">
        <f>O96*H96</f>
        <v>0</v>
      </c>
      <c r="Q96" s="166">
        <v>0</v>
      </c>
      <c r="R96" s="166">
        <f>Q96*H96</f>
        <v>0</v>
      </c>
      <c r="S96" s="166">
        <v>0.18099999999999999</v>
      </c>
      <c r="T96" s="167">
        <f>S96*H96</f>
        <v>2.9864999999999999</v>
      </c>
      <c r="AR96" s="17" t="s">
        <v>120</v>
      </c>
      <c r="AT96" s="17" t="s">
        <v>115</v>
      </c>
      <c r="AU96" s="17" t="s">
        <v>78</v>
      </c>
      <c r="AY96" s="17" t="s">
        <v>113</v>
      </c>
      <c r="BE96" s="168">
        <f>IF(N96="základní",J96,0)</f>
        <v>0</v>
      </c>
      <c r="BF96" s="168">
        <f>IF(N96="snížená",J96,0)</f>
        <v>0</v>
      </c>
      <c r="BG96" s="168">
        <f>IF(N96="zákl. přenesená",J96,0)</f>
        <v>0</v>
      </c>
      <c r="BH96" s="168">
        <f>IF(N96="sníž. přenesená",J96,0)</f>
        <v>0</v>
      </c>
      <c r="BI96" s="168">
        <f>IF(N96="nulová",J96,0)</f>
        <v>0</v>
      </c>
      <c r="BJ96" s="17" t="s">
        <v>22</v>
      </c>
      <c r="BK96" s="168">
        <f>ROUND(I96*H96,2)</f>
        <v>0</v>
      </c>
      <c r="BL96" s="17" t="s">
        <v>120</v>
      </c>
      <c r="BM96" s="17" t="s">
        <v>273</v>
      </c>
    </row>
    <row r="97" spans="2:65" s="12" customFormat="1" x14ac:dyDescent="0.3">
      <c r="B97" s="178"/>
      <c r="D97" s="179" t="s">
        <v>121</v>
      </c>
      <c r="E97" s="180" t="s">
        <v>3</v>
      </c>
      <c r="F97" s="181" t="s">
        <v>271</v>
      </c>
      <c r="H97" s="182">
        <v>16.5</v>
      </c>
      <c r="I97" s="183"/>
      <c r="L97" s="178"/>
      <c r="M97" s="184"/>
      <c r="N97" s="185"/>
      <c r="O97" s="185"/>
      <c r="P97" s="185"/>
      <c r="Q97" s="185"/>
      <c r="R97" s="185"/>
      <c r="S97" s="185"/>
      <c r="T97" s="186"/>
      <c r="AT97" s="187" t="s">
        <v>121</v>
      </c>
      <c r="AU97" s="187" t="s">
        <v>78</v>
      </c>
      <c r="AV97" s="12" t="s">
        <v>78</v>
      </c>
      <c r="AW97" s="12" t="s">
        <v>37</v>
      </c>
      <c r="AX97" s="12" t="s">
        <v>22</v>
      </c>
      <c r="AY97" s="187" t="s">
        <v>113</v>
      </c>
    </row>
    <row r="98" spans="2:65" s="1" customFormat="1" ht="57" customHeight="1" x14ac:dyDescent="0.3">
      <c r="B98" s="156"/>
      <c r="C98" s="157" t="s">
        <v>129</v>
      </c>
      <c r="D98" s="157" t="s">
        <v>115</v>
      </c>
      <c r="E98" s="158" t="s">
        <v>130</v>
      </c>
      <c r="F98" s="159" t="s">
        <v>131</v>
      </c>
      <c r="G98" s="160" t="s">
        <v>132</v>
      </c>
      <c r="H98" s="161">
        <v>1</v>
      </c>
      <c r="I98" s="162"/>
      <c r="J98" s="163">
        <f>ROUND(I98*H98,2)</f>
        <v>0</v>
      </c>
      <c r="K98" s="159" t="s">
        <v>119</v>
      </c>
      <c r="L98" s="34"/>
      <c r="M98" s="164" t="s">
        <v>3</v>
      </c>
      <c r="N98" s="165" t="s">
        <v>44</v>
      </c>
      <c r="O98" s="35"/>
      <c r="P98" s="166">
        <f>O98*H98</f>
        <v>0</v>
      </c>
      <c r="Q98" s="166">
        <v>8.6800000000000002E-3</v>
      </c>
      <c r="R98" s="166">
        <f>Q98*H98</f>
        <v>8.6800000000000002E-3</v>
      </c>
      <c r="S98" s="166">
        <v>0</v>
      </c>
      <c r="T98" s="167">
        <f>S98*H98</f>
        <v>0</v>
      </c>
      <c r="AR98" s="17" t="s">
        <v>120</v>
      </c>
      <c r="AT98" s="17" t="s">
        <v>115</v>
      </c>
      <c r="AU98" s="17" t="s">
        <v>78</v>
      </c>
      <c r="AY98" s="17" t="s">
        <v>113</v>
      </c>
      <c r="BE98" s="168">
        <f>IF(N98="základní",J98,0)</f>
        <v>0</v>
      </c>
      <c r="BF98" s="168">
        <f>IF(N98="snížená",J98,0)</f>
        <v>0</v>
      </c>
      <c r="BG98" s="168">
        <f>IF(N98="zákl. přenesená",J98,0)</f>
        <v>0</v>
      </c>
      <c r="BH98" s="168">
        <f>IF(N98="sníž. přenesená",J98,0)</f>
        <v>0</v>
      </c>
      <c r="BI98" s="168">
        <f>IF(N98="nulová",J98,0)</f>
        <v>0</v>
      </c>
      <c r="BJ98" s="17" t="s">
        <v>22</v>
      </c>
      <c r="BK98" s="168">
        <f>ROUND(I98*H98,2)</f>
        <v>0</v>
      </c>
      <c r="BL98" s="17" t="s">
        <v>120</v>
      </c>
      <c r="BM98" s="17" t="s">
        <v>274</v>
      </c>
    </row>
    <row r="99" spans="2:65" s="12" customFormat="1" x14ac:dyDescent="0.3">
      <c r="B99" s="178"/>
      <c r="D99" s="179" t="s">
        <v>121</v>
      </c>
      <c r="E99" s="180" t="s">
        <v>3</v>
      </c>
      <c r="F99" s="181" t="s">
        <v>22</v>
      </c>
      <c r="H99" s="182">
        <v>1</v>
      </c>
      <c r="I99" s="183"/>
      <c r="L99" s="178"/>
      <c r="M99" s="184"/>
      <c r="N99" s="185"/>
      <c r="O99" s="185"/>
      <c r="P99" s="185"/>
      <c r="Q99" s="185"/>
      <c r="R99" s="185"/>
      <c r="S99" s="185"/>
      <c r="T99" s="186"/>
      <c r="AT99" s="187" t="s">
        <v>121</v>
      </c>
      <c r="AU99" s="187" t="s">
        <v>78</v>
      </c>
      <c r="AV99" s="12" t="s">
        <v>78</v>
      </c>
      <c r="AW99" s="12" t="s">
        <v>37</v>
      </c>
      <c r="AX99" s="12" t="s">
        <v>22</v>
      </c>
      <c r="AY99" s="187" t="s">
        <v>113</v>
      </c>
    </row>
    <row r="100" spans="2:65" s="1" customFormat="1" ht="57" customHeight="1" x14ac:dyDescent="0.3">
      <c r="B100" s="156"/>
      <c r="C100" s="157" t="s">
        <v>133</v>
      </c>
      <c r="D100" s="157" t="s">
        <v>115</v>
      </c>
      <c r="E100" s="158" t="s">
        <v>134</v>
      </c>
      <c r="F100" s="159" t="s">
        <v>135</v>
      </c>
      <c r="G100" s="160" t="s">
        <v>132</v>
      </c>
      <c r="H100" s="161">
        <v>5</v>
      </c>
      <c r="I100" s="162"/>
      <c r="J100" s="163">
        <f>ROUND(I100*H100,2)</f>
        <v>0</v>
      </c>
      <c r="K100" s="159" t="s">
        <v>119</v>
      </c>
      <c r="L100" s="34"/>
      <c r="M100" s="164" t="s">
        <v>3</v>
      </c>
      <c r="N100" s="165" t="s">
        <v>44</v>
      </c>
      <c r="O100" s="35"/>
      <c r="P100" s="166">
        <f>O100*H100</f>
        <v>0</v>
      </c>
      <c r="Q100" s="166">
        <v>3.6900000000000002E-2</v>
      </c>
      <c r="R100" s="166">
        <f>Q100*H100</f>
        <v>0.1845</v>
      </c>
      <c r="S100" s="166">
        <v>0</v>
      </c>
      <c r="T100" s="167">
        <f>S100*H100</f>
        <v>0</v>
      </c>
      <c r="AR100" s="17" t="s">
        <v>120</v>
      </c>
      <c r="AT100" s="17" t="s">
        <v>115</v>
      </c>
      <c r="AU100" s="17" t="s">
        <v>78</v>
      </c>
      <c r="AY100" s="17" t="s">
        <v>113</v>
      </c>
      <c r="BE100" s="168">
        <f>IF(N100="základní",J100,0)</f>
        <v>0</v>
      </c>
      <c r="BF100" s="168">
        <f>IF(N100="snížená",J100,0)</f>
        <v>0</v>
      </c>
      <c r="BG100" s="168">
        <f>IF(N100="zákl. přenesená",J100,0)</f>
        <v>0</v>
      </c>
      <c r="BH100" s="168">
        <f>IF(N100="sníž. přenesená",J100,0)</f>
        <v>0</v>
      </c>
      <c r="BI100" s="168">
        <f>IF(N100="nulová",J100,0)</f>
        <v>0</v>
      </c>
      <c r="BJ100" s="17" t="s">
        <v>22</v>
      </c>
      <c r="BK100" s="168">
        <f>ROUND(I100*H100,2)</f>
        <v>0</v>
      </c>
      <c r="BL100" s="17" t="s">
        <v>120</v>
      </c>
      <c r="BM100" s="17" t="s">
        <v>275</v>
      </c>
    </row>
    <row r="101" spans="2:65" s="12" customFormat="1" x14ac:dyDescent="0.3">
      <c r="B101" s="178"/>
      <c r="D101" s="179" t="s">
        <v>121</v>
      </c>
      <c r="E101" s="180" t="s">
        <v>3</v>
      </c>
      <c r="F101" s="181" t="s">
        <v>129</v>
      </c>
      <c r="H101" s="182">
        <v>5</v>
      </c>
      <c r="I101" s="183"/>
      <c r="L101" s="178"/>
      <c r="M101" s="184"/>
      <c r="N101" s="185"/>
      <c r="O101" s="185"/>
      <c r="P101" s="185"/>
      <c r="Q101" s="185"/>
      <c r="R101" s="185"/>
      <c r="S101" s="185"/>
      <c r="T101" s="186"/>
      <c r="AT101" s="187" t="s">
        <v>121</v>
      </c>
      <c r="AU101" s="187" t="s">
        <v>78</v>
      </c>
      <c r="AV101" s="12" t="s">
        <v>78</v>
      </c>
      <c r="AW101" s="12" t="s">
        <v>37</v>
      </c>
      <c r="AX101" s="12" t="s">
        <v>22</v>
      </c>
      <c r="AY101" s="187" t="s">
        <v>113</v>
      </c>
    </row>
    <row r="102" spans="2:65" s="1" customFormat="1" ht="31.5" customHeight="1" x14ac:dyDescent="0.3">
      <c r="B102" s="156"/>
      <c r="C102" s="157" t="s">
        <v>136</v>
      </c>
      <c r="D102" s="157" t="s">
        <v>115</v>
      </c>
      <c r="E102" s="158" t="s">
        <v>137</v>
      </c>
      <c r="F102" s="159" t="s">
        <v>138</v>
      </c>
      <c r="G102" s="160" t="s">
        <v>139</v>
      </c>
      <c r="H102" s="161">
        <v>12</v>
      </c>
      <c r="I102" s="162"/>
      <c r="J102" s="163">
        <f>ROUND(I102*H102,2)</f>
        <v>0</v>
      </c>
      <c r="K102" s="159" t="s">
        <v>119</v>
      </c>
      <c r="L102" s="34"/>
      <c r="M102" s="164" t="s">
        <v>3</v>
      </c>
      <c r="N102" s="165" t="s">
        <v>44</v>
      </c>
      <c r="O102" s="35"/>
      <c r="P102" s="166">
        <f>O102*H102</f>
        <v>0</v>
      </c>
      <c r="Q102" s="166">
        <v>0</v>
      </c>
      <c r="R102" s="166">
        <f>Q102*H102</f>
        <v>0</v>
      </c>
      <c r="S102" s="166">
        <v>0</v>
      </c>
      <c r="T102" s="167">
        <f>S102*H102</f>
        <v>0</v>
      </c>
      <c r="AR102" s="17" t="s">
        <v>120</v>
      </c>
      <c r="AT102" s="17" t="s">
        <v>115</v>
      </c>
      <c r="AU102" s="17" t="s">
        <v>78</v>
      </c>
      <c r="AY102" s="17" t="s">
        <v>113</v>
      </c>
      <c r="BE102" s="168">
        <f>IF(N102="základní",J102,0)</f>
        <v>0</v>
      </c>
      <c r="BF102" s="168">
        <f>IF(N102="snížená",J102,0)</f>
        <v>0</v>
      </c>
      <c r="BG102" s="168">
        <f>IF(N102="zákl. přenesená",J102,0)</f>
        <v>0</v>
      </c>
      <c r="BH102" s="168">
        <f>IF(N102="sníž. přenesená",J102,0)</f>
        <v>0</v>
      </c>
      <c r="BI102" s="168">
        <f>IF(N102="nulová",J102,0)</f>
        <v>0</v>
      </c>
      <c r="BJ102" s="17" t="s">
        <v>22</v>
      </c>
      <c r="BK102" s="168">
        <f>ROUND(I102*H102,2)</f>
        <v>0</v>
      </c>
      <c r="BL102" s="17" t="s">
        <v>120</v>
      </c>
      <c r="BM102" s="17" t="s">
        <v>276</v>
      </c>
    </row>
    <row r="103" spans="2:65" s="12" customFormat="1" x14ac:dyDescent="0.3">
      <c r="B103" s="178"/>
      <c r="D103" s="179" t="s">
        <v>121</v>
      </c>
      <c r="E103" s="180" t="s">
        <v>3</v>
      </c>
      <c r="F103" s="181" t="s">
        <v>277</v>
      </c>
      <c r="H103" s="182">
        <v>12</v>
      </c>
      <c r="I103" s="183"/>
      <c r="L103" s="178"/>
      <c r="M103" s="184"/>
      <c r="N103" s="185"/>
      <c r="O103" s="185"/>
      <c r="P103" s="185"/>
      <c r="Q103" s="185"/>
      <c r="R103" s="185"/>
      <c r="S103" s="185"/>
      <c r="T103" s="186"/>
      <c r="AT103" s="187" t="s">
        <v>121</v>
      </c>
      <c r="AU103" s="187" t="s">
        <v>78</v>
      </c>
      <c r="AV103" s="12" t="s">
        <v>78</v>
      </c>
      <c r="AW103" s="12" t="s">
        <v>37</v>
      </c>
      <c r="AX103" s="12" t="s">
        <v>22</v>
      </c>
      <c r="AY103" s="187" t="s">
        <v>113</v>
      </c>
    </row>
    <row r="104" spans="2:65" s="1" customFormat="1" ht="22.5" customHeight="1" x14ac:dyDescent="0.3">
      <c r="B104" s="156"/>
      <c r="C104" s="157" t="s">
        <v>140</v>
      </c>
      <c r="D104" s="157" t="s">
        <v>115</v>
      </c>
      <c r="E104" s="158" t="s">
        <v>278</v>
      </c>
      <c r="F104" s="159" t="s">
        <v>279</v>
      </c>
      <c r="G104" s="160" t="s">
        <v>139</v>
      </c>
      <c r="H104" s="161">
        <v>74.5</v>
      </c>
      <c r="I104" s="162"/>
      <c r="J104" s="163">
        <f>ROUND(I104*H104,2)</f>
        <v>0</v>
      </c>
      <c r="K104" s="159" t="s">
        <v>119</v>
      </c>
      <c r="L104" s="34"/>
      <c r="M104" s="164" t="s">
        <v>3</v>
      </c>
      <c r="N104" s="165" t="s">
        <v>44</v>
      </c>
      <c r="O104" s="35"/>
      <c r="P104" s="166">
        <f>O104*H104</f>
        <v>0</v>
      </c>
      <c r="Q104" s="166">
        <v>0</v>
      </c>
      <c r="R104" s="166">
        <f>Q104*H104</f>
        <v>0</v>
      </c>
      <c r="S104" s="166">
        <v>0</v>
      </c>
      <c r="T104" s="167">
        <f>S104*H104</f>
        <v>0</v>
      </c>
      <c r="AR104" s="17" t="s">
        <v>120</v>
      </c>
      <c r="AT104" s="17" t="s">
        <v>115</v>
      </c>
      <c r="AU104" s="17" t="s">
        <v>78</v>
      </c>
      <c r="AY104" s="17" t="s">
        <v>113</v>
      </c>
      <c r="BE104" s="168">
        <f>IF(N104="základní",J104,0)</f>
        <v>0</v>
      </c>
      <c r="BF104" s="168">
        <f>IF(N104="snížená",J104,0)</f>
        <v>0</v>
      </c>
      <c r="BG104" s="168">
        <f>IF(N104="zákl. přenesená",J104,0)</f>
        <v>0</v>
      </c>
      <c r="BH104" s="168">
        <f>IF(N104="sníž. přenesená",J104,0)</f>
        <v>0</v>
      </c>
      <c r="BI104" s="168">
        <f>IF(N104="nulová",J104,0)</f>
        <v>0</v>
      </c>
      <c r="BJ104" s="17" t="s">
        <v>22</v>
      </c>
      <c r="BK104" s="168">
        <f>ROUND(I104*H104,2)</f>
        <v>0</v>
      </c>
      <c r="BL104" s="17" t="s">
        <v>120</v>
      </c>
      <c r="BM104" s="17" t="s">
        <v>280</v>
      </c>
    </row>
    <row r="105" spans="2:65" s="11" customFormat="1" x14ac:dyDescent="0.3">
      <c r="B105" s="169"/>
      <c r="D105" s="170" t="s">
        <v>121</v>
      </c>
      <c r="E105" s="171" t="s">
        <v>3</v>
      </c>
      <c r="F105" s="172" t="s">
        <v>281</v>
      </c>
      <c r="H105" s="173" t="s">
        <v>3</v>
      </c>
      <c r="I105" s="174"/>
      <c r="L105" s="169"/>
      <c r="M105" s="175"/>
      <c r="N105" s="176"/>
      <c r="O105" s="176"/>
      <c r="P105" s="176"/>
      <c r="Q105" s="176"/>
      <c r="R105" s="176"/>
      <c r="S105" s="176"/>
      <c r="T105" s="177"/>
      <c r="AT105" s="173" t="s">
        <v>121</v>
      </c>
      <c r="AU105" s="173" t="s">
        <v>78</v>
      </c>
      <c r="AV105" s="11" t="s">
        <v>22</v>
      </c>
      <c r="AW105" s="11" t="s">
        <v>37</v>
      </c>
      <c r="AX105" s="11" t="s">
        <v>73</v>
      </c>
      <c r="AY105" s="173" t="s">
        <v>113</v>
      </c>
    </row>
    <row r="106" spans="2:65" s="12" customFormat="1" x14ac:dyDescent="0.3">
      <c r="B106" s="178"/>
      <c r="D106" s="170" t="s">
        <v>121</v>
      </c>
      <c r="E106" s="187" t="s">
        <v>3</v>
      </c>
      <c r="F106" s="188" t="s">
        <v>282</v>
      </c>
      <c r="H106" s="189">
        <v>74.463999999999999</v>
      </c>
      <c r="I106" s="183"/>
      <c r="L106" s="178"/>
      <c r="M106" s="184"/>
      <c r="N106" s="185"/>
      <c r="O106" s="185"/>
      <c r="P106" s="185"/>
      <c r="Q106" s="185"/>
      <c r="R106" s="185"/>
      <c r="S106" s="185"/>
      <c r="T106" s="186"/>
      <c r="AT106" s="187" t="s">
        <v>121</v>
      </c>
      <c r="AU106" s="187" t="s">
        <v>78</v>
      </c>
      <c r="AV106" s="12" t="s">
        <v>78</v>
      </c>
      <c r="AW106" s="12" t="s">
        <v>37</v>
      </c>
      <c r="AX106" s="12" t="s">
        <v>73</v>
      </c>
      <c r="AY106" s="187" t="s">
        <v>113</v>
      </c>
    </row>
    <row r="107" spans="2:65" s="13" customFormat="1" x14ac:dyDescent="0.3">
      <c r="B107" s="190"/>
      <c r="D107" s="170" t="s">
        <v>121</v>
      </c>
      <c r="E107" s="191" t="s">
        <v>3</v>
      </c>
      <c r="F107" s="192" t="s">
        <v>143</v>
      </c>
      <c r="H107" s="193">
        <v>74.463999999999999</v>
      </c>
      <c r="I107" s="194"/>
      <c r="L107" s="190"/>
      <c r="M107" s="195"/>
      <c r="N107" s="196"/>
      <c r="O107" s="196"/>
      <c r="P107" s="196"/>
      <c r="Q107" s="196"/>
      <c r="R107" s="196"/>
      <c r="S107" s="196"/>
      <c r="T107" s="197"/>
      <c r="AT107" s="198" t="s">
        <v>121</v>
      </c>
      <c r="AU107" s="198" t="s">
        <v>78</v>
      </c>
      <c r="AV107" s="13" t="s">
        <v>120</v>
      </c>
      <c r="AW107" s="13" t="s">
        <v>37</v>
      </c>
      <c r="AX107" s="13" t="s">
        <v>73</v>
      </c>
      <c r="AY107" s="198" t="s">
        <v>113</v>
      </c>
    </row>
    <row r="108" spans="2:65" s="12" customFormat="1" x14ac:dyDescent="0.3">
      <c r="B108" s="178"/>
      <c r="D108" s="179" t="s">
        <v>121</v>
      </c>
      <c r="E108" s="180" t="s">
        <v>3</v>
      </c>
      <c r="F108" s="181" t="s">
        <v>283</v>
      </c>
      <c r="H108" s="182">
        <v>74.5</v>
      </c>
      <c r="I108" s="183"/>
      <c r="L108" s="178"/>
      <c r="M108" s="184"/>
      <c r="N108" s="185"/>
      <c r="O108" s="185"/>
      <c r="P108" s="185"/>
      <c r="Q108" s="185"/>
      <c r="R108" s="185"/>
      <c r="S108" s="185"/>
      <c r="T108" s="186"/>
      <c r="AT108" s="187" t="s">
        <v>121</v>
      </c>
      <c r="AU108" s="187" t="s">
        <v>78</v>
      </c>
      <c r="AV108" s="12" t="s">
        <v>78</v>
      </c>
      <c r="AW108" s="12" t="s">
        <v>37</v>
      </c>
      <c r="AX108" s="12" t="s">
        <v>22</v>
      </c>
      <c r="AY108" s="187" t="s">
        <v>113</v>
      </c>
    </row>
    <row r="109" spans="2:65" s="1" customFormat="1" ht="31.5" customHeight="1" x14ac:dyDescent="0.3">
      <c r="B109" s="156"/>
      <c r="C109" s="157" t="s">
        <v>144</v>
      </c>
      <c r="D109" s="157" t="s">
        <v>115</v>
      </c>
      <c r="E109" s="158" t="s">
        <v>141</v>
      </c>
      <c r="F109" s="159" t="s">
        <v>142</v>
      </c>
      <c r="G109" s="160" t="s">
        <v>139</v>
      </c>
      <c r="H109" s="161">
        <v>5.74</v>
      </c>
      <c r="I109" s="162"/>
      <c r="J109" s="163">
        <f>ROUND(I109*H109,2)</f>
        <v>0</v>
      </c>
      <c r="K109" s="159" t="s">
        <v>119</v>
      </c>
      <c r="L109" s="34"/>
      <c r="M109" s="164" t="s">
        <v>3</v>
      </c>
      <c r="N109" s="165" t="s">
        <v>44</v>
      </c>
      <c r="O109" s="35"/>
      <c r="P109" s="166">
        <f>O109*H109</f>
        <v>0</v>
      </c>
      <c r="Q109" s="166">
        <v>0</v>
      </c>
      <c r="R109" s="166">
        <f>Q109*H109</f>
        <v>0</v>
      </c>
      <c r="S109" s="166">
        <v>0</v>
      </c>
      <c r="T109" s="167">
        <f>S109*H109</f>
        <v>0</v>
      </c>
      <c r="AR109" s="17" t="s">
        <v>120</v>
      </c>
      <c r="AT109" s="17" t="s">
        <v>115</v>
      </c>
      <c r="AU109" s="17" t="s">
        <v>78</v>
      </c>
      <c r="AY109" s="17" t="s">
        <v>113</v>
      </c>
      <c r="BE109" s="168">
        <f>IF(N109="základní",J109,0)</f>
        <v>0</v>
      </c>
      <c r="BF109" s="168">
        <f>IF(N109="snížená",J109,0)</f>
        <v>0</v>
      </c>
      <c r="BG109" s="168">
        <f>IF(N109="zákl. přenesená",J109,0)</f>
        <v>0</v>
      </c>
      <c r="BH109" s="168">
        <f>IF(N109="sníž. přenesená",J109,0)</f>
        <v>0</v>
      </c>
      <c r="BI109" s="168">
        <f>IF(N109="nulová",J109,0)</f>
        <v>0</v>
      </c>
      <c r="BJ109" s="17" t="s">
        <v>22</v>
      </c>
      <c r="BK109" s="168">
        <f>ROUND(I109*H109,2)</f>
        <v>0</v>
      </c>
      <c r="BL109" s="17" t="s">
        <v>120</v>
      </c>
      <c r="BM109" s="17" t="s">
        <v>284</v>
      </c>
    </row>
    <row r="110" spans="2:65" s="11" customFormat="1" x14ac:dyDescent="0.3">
      <c r="B110" s="169"/>
      <c r="D110" s="170" t="s">
        <v>121</v>
      </c>
      <c r="E110" s="171" t="s">
        <v>3</v>
      </c>
      <c r="F110" s="172" t="s">
        <v>285</v>
      </c>
      <c r="H110" s="173" t="s">
        <v>3</v>
      </c>
      <c r="I110" s="174"/>
      <c r="L110" s="169"/>
      <c r="M110" s="175"/>
      <c r="N110" s="176"/>
      <c r="O110" s="176"/>
      <c r="P110" s="176"/>
      <c r="Q110" s="176"/>
      <c r="R110" s="176"/>
      <c r="S110" s="176"/>
      <c r="T110" s="177"/>
      <c r="AT110" s="173" t="s">
        <v>121</v>
      </c>
      <c r="AU110" s="173" t="s">
        <v>78</v>
      </c>
      <c r="AV110" s="11" t="s">
        <v>22</v>
      </c>
      <c r="AW110" s="11" t="s">
        <v>37</v>
      </c>
      <c r="AX110" s="11" t="s">
        <v>73</v>
      </c>
      <c r="AY110" s="173" t="s">
        <v>113</v>
      </c>
    </row>
    <row r="111" spans="2:65" s="12" customFormat="1" x14ac:dyDescent="0.3">
      <c r="B111" s="178"/>
      <c r="D111" s="170" t="s">
        <v>121</v>
      </c>
      <c r="E111" s="187" t="s">
        <v>3</v>
      </c>
      <c r="F111" s="188" t="s">
        <v>286</v>
      </c>
      <c r="H111" s="189">
        <v>5.7380000000000004</v>
      </c>
      <c r="I111" s="183"/>
      <c r="L111" s="178"/>
      <c r="M111" s="184"/>
      <c r="N111" s="185"/>
      <c r="O111" s="185"/>
      <c r="P111" s="185"/>
      <c r="Q111" s="185"/>
      <c r="R111" s="185"/>
      <c r="S111" s="185"/>
      <c r="T111" s="186"/>
      <c r="AT111" s="187" t="s">
        <v>121</v>
      </c>
      <c r="AU111" s="187" t="s">
        <v>78</v>
      </c>
      <c r="AV111" s="12" t="s">
        <v>78</v>
      </c>
      <c r="AW111" s="12" t="s">
        <v>37</v>
      </c>
      <c r="AX111" s="12" t="s">
        <v>73</v>
      </c>
      <c r="AY111" s="187" t="s">
        <v>113</v>
      </c>
    </row>
    <row r="112" spans="2:65" s="13" customFormat="1" x14ac:dyDescent="0.3">
      <c r="B112" s="190"/>
      <c r="D112" s="170" t="s">
        <v>121</v>
      </c>
      <c r="E112" s="191" t="s">
        <v>3</v>
      </c>
      <c r="F112" s="192" t="s">
        <v>143</v>
      </c>
      <c r="H112" s="193">
        <v>5.7380000000000004</v>
      </c>
      <c r="I112" s="194"/>
      <c r="L112" s="190"/>
      <c r="M112" s="195"/>
      <c r="N112" s="196"/>
      <c r="O112" s="196"/>
      <c r="P112" s="196"/>
      <c r="Q112" s="196"/>
      <c r="R112" s="196"/>
      <c r="S112" s="196"/>
      <c r="T112" s="197"/>
      <c r="AT112" s="198" t="s">
        <v>121</v>
      </c>
      <c r="AU112" s="198" t="s">
        <v>78</v>
      </c>
      <c r="AV112" s="13" t="s">
        <v>120</v>
      </c>
      <c r="AW112" s="13" t="s">
        <v>37</v>
      </c>
      <c r="AX112" s="13" t="s">
        <v>73</v>
      </c>
      <c r="AY112" s="198" t="s">
        <v>113</v>
      </c>
    </row>
    <row r="113" spans="2:65" s="12" customFormat="1" x14ac:dyDescent="0.3">
      <c r="B113" s="178"/>
      <c r="D113" s="179" t="s">
        <v>121</v>
      </c>
      <c r="E113" s="180" t="s">
        <v>3</v>
      </c>
      <c r="F113" s="181" t="s">
        <v>287</v>
      </c>
      <c r="H113" s="182">
        <v>5.74</v>
      </c>
      <c r="I113" s="183"/>
      <c r="L113" s="178"/>
      <c r="M113" s="184"/>
      <c r="N113" s="185"/>
      <c r="O113" s="185"/>
      <c r="P113" s="185"/>
      <c r="Q113" s="185"/>
      <c r="R113" s="185"/>
      <c r="S113" s="185"/>
      <c r="T113" s="186"/>
      <c r="AT113" s="187" t="s">
        <v>121</v>
      </c>
      <c r="AU113" s="187" t="s">
        <v>78</v>
      </c>
      <c r="AV113" s="12" t="s">
        <v>78</v>
      </c>
      <c r="AW113" s="12" t="s">
        <v>37</v>
      </c>
      <c r="AX113" s="12" t="s">
        <v>22</v>
      </c>
      <c r="AY113" s="187" t="s">
        <v>113</v>
      </c>
    </row>
    <row r="114" spans="2:65" s="1" customFormat="1" ht="22.5" customHeight="1" x14ac:dyDescent="0.3">
      <c r="B114" s="156"/>
      <c r="C114" s="157" t="s">
        <v>27</v>
      </c>
      <c r="D114" s="157" t="s">
        <v>115</v>
      </c>
      <c r="E114" s="158" t="s">
        <v>288</v>
      </c>
      <c r="F114" s="159" t="s">
        <v>289</v>
      </c>
      <c r="G114" s="160" t="s">
        <v>139</v>
      </c>
      <c r="H114" s="161">
        <v>182.33</v>
      </c>
      <c r="I114" s="162"/>
      <c r="J114" s="163">
        <f>ROUND(I114*H114,2)</f>
        <v>0</v>
      </c>
      <c r="K114" s="159" t="s">
        <v>119</v>
      </c>
      <c r="L114" s="34"/>
      <c r="M114" s="164" t="s">
        <v>3</v>
      </c>
      <c r="N114" s="165" t="s">
        <v>44</v>
      </c>
      <c r="O114" s="35"/>
      <c r="P114" s="166">
        <f>O114*H114</f>
        <v>0</v>
      </c>
      <c r="Q114" s="166">
        <v>0</v>
      </c>
      <c r="R114" s="166">
        <f>Q114*H114</f>
        <v>0</v>
      </c>
      <c r="S114" s="166">
        <v>0</v>
      </c>
      <c r="T114" s="167">
        <f>S114*H114</f>
        <v>0</v>
      </c>
      <c r="AR114" s="17" t="s">
        <v>120</v>
      </c>
      <c r="AT114" s="17" t="s">
        <v>115</v>
      </c>
      <c r="AU114" s="17" t="s">
        <v>78</v>
      </c>
      <c r="AY114" s="17" t="s">
        <v>113</v>
      </c>
      <c r="BE114" s="168">
        <f>IF(N114="základní",J114,0)</f>
        <v>0</v>
      </c>
      <c r="BF114" s="168">
        <f>IF(N114="snížená",J114,0)</f>
        <v>0</v>
      </c>
      <c r="BG114" s="168">
        <f>IF(N114="zákl. přenesená",J114,0)</f>
        <v>0</v>
      </c>
      <c r="BH114" s="168">
        <f>IF(N114="sníž. přenesená",J114,0)</f>
        <v>0</v>
      </c>
      <c r="BI114" s="168">
        <f>IF(N114="nulová",J114,0)</f>
        <v>0</v>
      </c>
      <c r="BJ114" s="17" t="s">
        <v>22</v>
      </c>
      <c r="BK114" s="168">
        <f>ROUND(I114*H114,2)</f>
        <v>0</v>
      </c>
      <c r="BL114" s="17" t="s">
        <v>120</v>
      </c>
      <c r="BM114" s="17" t="s">
        <v>290</v>
      </c>
    </row>
    <row r="115" spans="2:65" s="11" customFormat="1" x14ac:dyDescent="0.3">
      <c r="B115" s="169"/>
      <c r="D115" s="170" t="s">
        <v>121</v>
      </c>
      <c r="E115" s="171" t="s">
        <v>3</v>
      </c>
      <c r="F115" s="172" t="s">
        <v>291</v>
      </c>
      <c r="H115" s="173" t="s">
        <v>3</v>
      </c>
      <c r="I115" s="174"/>
      <c r="L115" s="169"/>
      <c r="M115" s="175"/>
      <c r="N115" s="176"/>
      <c r="O115" s="176"/>
      <c r="P115" s="176"/>
      <c r="Q115" s="176"/>
      <c r="R115" s="176"/>
      <c r="S115" s="176"/>
      <c r="T115" s="177"/>
      <c r="AT115" s="173" t="s">
        <v>121</v>
      </c>
      <c r="AU115" s="173" t="s">
        <v>78</v>
      </c>
      <c r="AV115" s="11" t="s">
        <v>22</v>
      </c>
      <c r="AW115" s="11" t="s">
        <v>37</v>
      </c>
      <c r="AX115" s="11" t="s">
        <v>73</v>
      </c>
      <c r="AY115" s="173" t="s">
        <v>113</v>
      </c>
    </row>
    <row r="116" spans="2:65" s="12" customFormat="1" x14ac:dyDescent="0.3">
      <c r="B116" s="178"/>
      <c r="D116" s="170" t="s">
        <v>121</v>
      </c>
      <c r="E116" s="187" t="s">
        <v>3</v>
      </c>
      <c r="F116" s="188" t="s">
        <v>292</v>
      </c>
      <c r="H116" s="189">
        <v>167.43700000000001</v>
      </c>
      <c r="I116" s="183"/>
      <c r="L116" s="178"/>
      <c r="M116" s="184"/>
      <c r="N116" s="185"/>
      <c r="O116" s="185"/>
      <c r="P116" s="185"/>
      <c r="Q116" s="185"/>
      <c r="R116" s="185"/>
      <c r="S116" s="185"/>
      <c r="T116" s="186"/>
      <c r="AT116" s="187" t="s">
        <v>121</v>
      </c>
      <c r="AU116" s="187" t="s">
        <v>78</v>
      </c>
      <c r="AV116" s="12" t="s">
        <v>78</v>
      </c>
      <c r="AW116" s="12" t="s">
        <v>37</v>
      </c>
      <c r="AX116" s="12" t="s">
        <v>73</v>
      </c>
      <c r="AY116" s="187" t="s">
        <v>113</v>
      </c>
    </row>
    <row r="117" spans="2:65" s="12" customFormat="1" x14ac:dyDescent="0.3">
      <c r="B117" s="178"/>
      <c r="D117" s="170" t="s">
        <v>121</v>
      </c>
      <c r="E117" s="187" t="s">
        <v>3</v>
      </c>
      <c r="F117" s="188" t="s">
        <v>293</v>
      </c>
      <c r="H117" s="189">
        <v>14.89</v>
      </c>
      <c r="I117" s="183"/>
      <c r="L117" s="178"/>
      <c r="M117" s="184"/>
      <c r="N117" s="185"/>
      <c r="O117" s="185"/>
      <c r="P117" s="185"/>
      <c r="Q117" s="185"/>
      <c r="R117" s="185"/>
      <c r="S117" s="185"/>
      <c r="T117" s="186"/>
      <c r="AT117" s="187" t="s">
        <v>121</v>
      </c>
      <c r="AU117" s="187" t="s">
        <v>78</v>
      </c>
      <c r="AV117" s="12" t="s">
        <v>78</v>
      </c>
      <c r="AW117" s="12" t="s">
        <v>37</v>
      </c>
      <c r="AX117" s="12" t="s">
        <v>73</v>
      </c>
      <c r="AY117" s="187" t="s">
        <v>113</v>
      </c>
    </row>
    <row r="118" spans="2:65" s="13" customFormat="1" x14ac:dyDescent="0.3">
      <c r="B118" s="190"/>
      <c r="D118" s="170" t="s">
        <v>121</v>
      </c>
      <c r="E118" s="191" t="s">
        <v>3</v>
      </c>
      <c r="F118" s="192" t="s">
        <v>143</v>
      </c>
      <c r="H118" s="193">
        <v>182.327</v>
      </c>
      <c r="I118" s="194"/>
      <c r="L118" s="190"/>
      <c r="M118" s="195"/>
      <c r="N118" s="196"/>
      <c r="O118" s="196"/>
      <c r="P118" s="196"/>
      <c r="Q118" s="196"/>
      <c r="R118" s="196"/>
      <c r="S118" s="196"/>
      <c r="T118" s="197"/>
      <c r="AT118" s="198" t="s">
        <v>121</v>
      </c>
      <c r="AU118" s="198" t="s">
        <v>78</v>
      </c>
      <c r="AV118" s="13" t="s">
        <v>120</v>
      </c>
      <c r="AW118" s="13" t="s">
        <v>37</v>
      </c>
      <c r="AX118" s="13" t="s">
        <v>73</v>
      </c>
      <c r="AY118" s="198" t="s">
        <v>113</v>
      </c>
    </row>
    <row r="119" spans="2:65" s="12" customFormat="1" x14ac:dyDescent="0.3">
      <c r="B119" s="178"/>
      <c r="D119" s="179" t="s">
        <v>121</v>
      </c>
      <c r="E119" s="180" t="s">
        <v>3</v>
      </c>
      <c r="F119" s="181" t="s">
        <v>294</v>
      </c>
      <c r="H119" s="182">
        <v>182.33</v>
      </c>
      <c r="I119" s="183"/>
      <c r="L119" s="178"/>
      <c r="M119" s="184"/>
      <c r="N119" s="185"/>
      <c r="O119" s="185"/>
      <c r="P119" s="185"/>
      <c r="Q119" s="185"/>
      <c r="R119" s="185"/>
      <c r="S119" s="185"/>
      <c r="T119" s="186"/>
      <c r="AT119" s="187" t="s">
        <v>121</v>
      </c>
      <c r="AU119" s="187" t="s">
        <v>78</v>
      </c>
      <c r="AV119" s="12" t="s">
        <v>78</v>
      </c>
      <c r="AW119" s="12" t="s">
        <v>37</v>
      </c>
      <c r="AX119" s="12" t="s">
        <v>22</v>
      </c>
      <c r="AY119" s="187" t="s">
        <v>113</v>
      </c>
    </row>
    <row r="120" spans="2:65" s="1" customFormat="1" ht="31.5" customHeight="1" x14ac:dyDescent="0.3">
      <c r="B120" s="156"/>
      <c r="C120" s="157" t="s">
        <v>147</v>
      </c>
      <c r="D120" s="157" t="s">
        <v>115</v>
      </c>
      <c r="E120" s="158" t="s">
        <v>145</v>
      </c>
      <c r="F120" s="159" t="s">
        <v>146</v>
      </c>
      <c r="G120" s="160" t="s">
        <v>139</v>
      </c>
      <c r="H120" s="161">
        <v>182.33</v>
      </c>
      <c r="I120" s="162"/>
      <c r="J120" s="163">
        <f>ROUND(I120*H120,2)</f>
        <v>0</v>
      </c>
      <c r="K120" s="159" t="s">
        <v>119</v>
      </c>
      <c r="L120" s="34"/>
      <c r="M120" s="164" t="s">
        <v>3</v>
      </c>
      <c r="N120" s="165" t="s">
        <v>44</v>
      </c>
      <c r="O120" s="35"/>
      <c r="P120" s="166">
        <f>O120*H120</f>
        <v>0</v>
      </c>
      <c r="Q120" s="166">
        <v>0</v>
      </c>
      <c r="R120" s="166">
        <f>Q120*H120</f>
        <v>0</v>
      </c>
      <c r="S120" s="166">
        <v>0</v>
      </c>
      <c r="T120" s="167">
        <f>S120*H120</f>
        <v>0</v>
      </c>
      <c r="AR120" s="17" t="s">
        <v>120</v>
      </c>
      <c r="AT120" s="17" t="s">
        <v>115</v>
      </c>
      <c r="AU120" s="17" t="s">
        <v>78</v>
      </c>
      <c r="AY120" s="17" t="s">
        <v>113</v>
      </c>
      <c r="BE120" s="168">
        <f>IF(N120="základní",J120,0)</f>
        <v>0</v>
      </c>
      <c r="BF120" s="168">
        <f>IF(N120="snížená",J120,0)</f>
        <v>0</v>
      </c>
      <c r="BG120" s="168">
        <f>IF(N120="zákl. přenesená",J120,0)</f>
        <v>0</v>
      </c>
      <c r="BH120" s="168">
        <f>IF(N120="sníž. přenesená",J120,0)</f>
        <v>0</v>
      </c>
      <c r="BI120" s="168">
        <f>IF(N120="nulová",J120,0)</f>
        <v>0</v>
      </c>
      <c r="BJ120" s="17" t="s">
        <v>22</v>
      </c>
      <c r="BK120" s="168">
        <f>ROUND(I120*H120,2)</f>
        <v>0</v>
      </c>
      <c r="BL120" s="17" t="s">
        <v>120</v>
      </c>
      <c r="BM120" s="17" t="s">
        <v>295</v>
      </c>
    </row>
    <row r="121" spans="2:65" s="12" customFormat="1" x14ac:dyDescent="0.3">
      <c r="B121" s="178"/>
      <c r="D121" s="179" t="s">
        <v>121</v>
      </c>
      <c r="E121" s="180" t="s">
        <v>3</v>
      </c>
      <c r="F121" s="181" t="s">
        <v>294</v>
      </c>
      <c r="H121" s="182">
        <v>182.33</v>
      </c>
      <c r="I121" s="183"/>
      <c r="L121" s="178"/>
      <c r="M121" s="184"/>
      <c r="N121" s="185"/>
      <c r="O121" s="185"/>
      <c r="P121" s="185"/>
      <c r="Q121" s="185"/>
      <c r="R121" s="185"/>
      <c r="S121" s="185"/>
      <c r="T121" s="186"/>
      <c r="AT121" s="187" t="s">
        <v>121</v>
      </c>
      <c r="AU121" s="187" t="s">
        <v>78</v>
      </c>
      <c r="AV121" s="12" t="s">
        <v>78</v>
      </c>
      <c r="AW121" s="12" t="s">
        <v>37</v>
      </c>
      <c r="AX121" s="12" t="s">
        <v>22</v>
      </c>
      <c r="AY121" s="187" t="s">
        <v>113</v>
      </c>
    </row>
    <row r="122" spans="2:65" s="1" customFormat="1" ht="31.5" customHeight="1" x14ac:dyDescent="0.3">
      <c r="B122" s="156"/>
      <c r="C122" s="157" t="s">
        <v>150</v>
      </c>
      <c r="D122" s="157" t="s">
        <v>115</v>
      </c>
      <c r="E122" s="158" t="s">
        <v>148</v>
      </c>
      <c r="F122" s="159" t="s">
        <v>149</v>
      </c>
      <c r="G122" s="160" t="s">
        <v>118</v>
      </c>
      <c r="H122" s="161">
        <v>388.64</v>
      </c>
      <c r="I122" s="162"/>
      <c r="J122" s="163">
        <f>ROUND(I122*H122,2)</f>
        <v>0</v>
      </c>
      <c r="K122" s="159" t="s">
        <v>119</v>
      </c>
      <c r="L122" s="34"/>
      <c r="M122" s="164" t="s">
        <v>3</v>
      </c>
      <c r="N122" s="165" t="s">
        <v>44</v>
      </c>
      <c r="O122" s="35"/>
      <c r="P122" s="166">
        <f>O122*H122</f>
        <v>0</v>
      </c>
      <c r="Q122" s="166">
        <v>8.4000000000000003E-4</v>
      </c>
      <c r="R122" s="166">
        <f>Q122*H122</f>
        <v>0.32645760000000001</v>
      </c>
      <c r="S122" s="166">
        <v>0</v>
      </c>
      <c r="T122" s="167">
        <f>S122*H122</f>
        <v>0</v>
      </c>
      <c r="AR122" s="17" t="s">
        <v>120</v>
      </c>
      <c r="AT122" s="17" t="s">
        <v>115</v>
      </c>
      <c r="AU122" s="17" t="s">
        <v>78</v>
      </c>
      <c r="AY122" s="17" t="s">
        <v>113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7" t="s">
        <v>22</v>
      </c>
      <c r="BK122" s="168">
        <f>ROUND(I122*H122,2)</f>
        <v>0</v>
      </c>
      <c r="BL122" s="17" t="s">
        <v>120</v>
      </c>
      <c r="BM122" s="17" t="s">
        <v>296</v>
      </c>
    </row>
    <row r="123" spans="2:65" s="12" customFormat="1" x14ac:dyDescent="0.3">
      <c r="B123" s="178"/>
      <c r="D123" s="170" t="s">
        <v>121</v>
      </c>
      <c r="E123" s="187" t="s">
        <v>3</v>
      </c>
      <c r="F123" s="188" t="s">
        <v>297</v>
      </c>
      <c r="H123" s="189">
        <v>334.87400000000002</v>
      </c>
      <c r="I123" s="183"/>
      <c r="L123" s="178"/>
      <c r="M123" s="184"/>
      <c r="N123" s="185"/>
      <c r="O123" s="185"/>
      <c r="P123" s="185"/>
      <c r="Q123" s="185"/>
      <c r="R123" s="185"/>
      <c r="S123" s="185"/>
      <c r="T123" s="186"/>
      <c r="AT123" s="187" t="s">
        <v>121</v>
      </c>
      <c r="AU123" s="187" t="s">
        <v>78</v>
      </c>
      <c r="AV123" s="12" t="s">
        <v>78</v>
      </c>
      <c r="AW123" s="12" t="s">
        <v>37</v>
      </c>
      <c r="AX123" s="12" t="s">
        <v>73</v>
      </c>
      <c r="AY123" s="187" t="s">
        <v>113</v>
      </c>
    </row>
    <row r="124" spans="2:65" s="12" customFormat="1" x14ac:dyDescent="0.3">
      <c r="B124" s="178"/>
      <c r="D124" s="170" t="s">
        <v>121</v>
      </c>
      <c r="E124" s="187" t="s">
        <v>3</v>
      </c>
      <c r="F124" s="188" t="s">
        <v>298</v>
      </c>
      <c r="H124" s="189">
        <v>53.768000000000001</v>
      </c>
      <c r="I124" s="183"/>
      <c r="L124" s="178"/>
      <c r="M124" s="184"/>
      <c r="N124" s="185"/>
      <c r="O124" s="185"/>
      <c r="P124" s="185"/>
      <c r="Q124" s="185"/>
      <c r="R124" s="185"/>
      <c r="S124" s="185"/>
      <c r="T124" s="186"/>
      <c r="AT124" s="187" t="s">
        <v>121</v>
      </c>
      <c r="AU124" s="187" t="s">
        <v>78</v>
      </c>
      <c r="AV124" s="12" t="s">
        <v>78</v>
      </c>
      <c r="AW124" s="12" t="s">
        <v>37</v>
      </c>
      <c r="AX124" s="12" t="s">
        <v>73</v>
      </c>
      <c r="AY124" s="187" t="s">
        <v>113</v>
      </c>
    </row>
    <row r="125" spans="2:65" s="13" customFormat="1" x14ac:dyDescent="0.3">
      <c r="B125" s="190"/>
      <c r="D125" s="170" t="s">
        <v>121</v>
      </c>
      <c r="E125" s="191" t="s">
        <v>3</v>
      </c>
      <c r="F125" s="192" t="s">
        <v>143</v>
      </c>
      <c r="H125" s="193">
        <v>388.642</v>
      </c>
      <c r="I125" s="194"/>
      <c r="L125" s="190"/>
      <c r="M125" s="195"/>
      <c r="N125" s="196"/>
      <c r="O125" s="196"/>
      <c r="P125" s="196"/>
      <c r="Q125" s="196"/>
      <c r="R125" s="196"/>
      <c r="S125" s="196"/>
      <c r="T125" s="197"/>
      <c r="AT125" s="198" t="s">
        <v>121</v>
      </c>
      <c r="AU125" s="198" t="s">
        <v>78</v>
      </c>
      <c r="AV125" s="13" t="s">
        <v>120</v>
      </c>
      <c r="AW125" s="13" t="s">
        <v>37</v>
      </c>
      <c r="AX125" s="13" t="s">
        <v>73</v>
      </c>
      <c r="AY125" s="198" t="s">
        <v>113</v>
      </c>
    </row>
    <row r="126" spans="2:65" s="12" customFormat="1" x14ac:dyDescent="0.3">
      <c r="B126" s="178"/>
      <c r="D126" s="179" t="s">
        <v>121</v>
      </c>
      <c r="E126" s="180" t="s">
        <v>3</v>
      </c>
      <c r="F126" s="181" t="s">
        <v>299</v>
      </c>
      <c r="H126" s="182">
        <v>388.64</v>
      </c>
      <c r="I126" s="183"/>
      <c r="L126" s="178"/>
      <c r="M126" s="184"/>
      <c r="N126" s="185"/>
      <c r="O126" s="185"/>
      <c r="P126" s="185"/>
      <c r="Q126" s="185"/>
      <c r="R126" s="185"/>
      <c r="S126" s="185"/>
      <c r="T126" s="186"/>
      <c r="AT126" s="187" t="s">
        <v>121</v>
      </c>
      <c r="AU126" s="187" t="s">
        <v>78</v>
      </c>
      <c r="AV126" s="12" t="s">
        <v>78</v>
      </c>
      <c r="AW126" s="12" t="s">
        <v>37</v>
      </c>
      <c r="AX126" s="12" t="s">
        <v>22</v>
      </c>
      <c r="AY126" s="187" t="s">
        <v>113</v>
      </c>
    </row>
    <row r="127" spans="2:65" s="1" customFormat="1" ht="31.5" customHeight="1" x14ac:dyDescent="0.3">
      <c r="B127" s="156"/>
      <c r="C127" s="157" t="s">
        <v>153</v>
      </c>
      <c r="D127" s="157" t="s">
        <v>115</v>
      </c>
      <c r="E127" s="158" t="s">
        <v>151</v>
      </c>
      <c r="F127" s="159" t="s">
        <v>152</v>
      </c>
      <c r="G127" s="160" t="s">
        <v>118</v>
      </c>
      <c r="H127" s="161">
        <v>388.64</v>
      </c>
      <c r="I127" s="162"/>
      <c r="J127" s="163">
        <f>ROUND(I127*H127,2)</f>
        <v>0</v>
      </c>
      <c r="K127" s="159" t="s">
        <v>119</v>
      </c>
      <c r="L127" s="34"/>
      <c r="M127" s="164" t="s">
        <v>3</v>
      </c>
      <c r="N127" s="165" t="s">
        <v>44</v>
      </c>
      <c r="O127" s="35"/>
      <c r="P127" s="166">
        <f>O127*H127</f>
        <v>0</v>
      </c>
      <c r="Q127" s="166">
        <v>0</v>
      </c>
      <c r="R127" s="166">
        <f>Q127*H127</f>
        <v>0</v>
      </c>
      <c r="S127" s="166">
        <v>0</v>
      </c>
      <c r="T127" s="167">
        <f>S127*H127</f>
        <v>0</v>
      </c>
      <c r="AR127" s="17" t="s">
        <v>120</v>
      </c>
      <c r="AT127" s="17" t="s">
        <v>115</v>
      </c>
      <c r="AU127" s="17" t="s">
        <v>78</v>
      </c>
      <c r="AY127" s="17" t="s">
        <v>113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7" t="s">
        <v>22</v>
      </c>
      <c r="BK127" s="168">
        <f>ROUND(I127*H127,2)</f>
        <v>0</v>
      </c>
      <c r="BL127" s="17" t="s">
        <v>120</v>
      </c>
      <c r="BM127" s="17" t="s">
        <v>300</v>
      </c>
    </row>
    <row r="128" spans="2:65" s="12" customFormat="1" x14ac:dyDescent="0.3">
      <c r="B128" s="178"/>
      <c r="D128" s="179" t="s">
        <v>121</v>
      </c>
      <c r="E128" s="180" t="s">
        <v>3</v>
      </c>
      <c r="F128" s="181" t="s">
        <v>299</v>
      </c>
      <c r="H128" s="182">
        <v>388.64</v>
      </c>
      <c r="I128" s="183"/>
      <c r="L128" s="178"/>
      <c r="M128" s="184"/>
      <c r="N128" s="185"/>
      <c r="O128" s="185"/>
      <c r="P128" s="185"/>
      <c r="Q128" s="185"/>
      <c r="R128" s="185"/>
      <c r="S128" s="185"/>
      <c r="T128" s="186"/>
      <c r="AT128" s="187" t="s">
        <v>121</v>
      </c>
      <c r="AU128" s="187" t="s">
        <v>78</v>
      </c>
      <c r="AV128" s="12" t="s">
        <v>78</v>
      </c>
      <c r="AW128" s="12" t="s">
        <v>37</v>
      </c>
      <c r="AX128" s="12" t="s">
        <v>22</v>
      </c>
      <c r="AY128" s="187" t="s">
        <v>113</v>
      </c>
    </row>
    <row r="129" spans="2:65" s="1" customFormat="1" ht="44.25" customHeight="1" x14ac:dyDescent="0.3">
      <c r="B129" s="156"/>
      <c r="C129" s="157" t="s">
        <v>156</v>
      </c>
      <c r="D129" s="157" t="s">
        <v>115</v>
      </c>
      <c r="E129" s="158" t="s">
        <v>154</v>
      </c>
      <c r="F129" s="159" t="s">
        <v>155</v>
      </c>
      <c r="G129" s="160" t="s">
        <v>139</v>
      </c>
      <c r="H129" s="161">
        <v>262.57</v>
      </c>
      <c r="I129" s="162"/>
      <c r="J129" s="163">
        <f>ROUND(I129*H129,2)</f>
        <v>0</v>
      </c>
      <c r="K129" s="159" t="s">
        <v>643</v>
      </c>
      <c r="L129" s="34"/>
      <c r="M129" s="164" t="s">
        <v>3</v>
      </c>
      <c r="N129" s="165" t="s">
        <v>44</v>
      </c>
      <c r="O129" s="35"/>
      <c r="P129" s="166">
        <f>O129*H129</f>
        <v>0</v>
      </c>
      <c r="Q129" s="166">
        <v>0</v>
      </c>
      <c r="R129" s="166">
        <f>Q129*H129</f>
        <v>0</v>
      </c>
      <c r="S129" s="166">
        <v>0</v>
      </c>
      <c r="T129" s="167">
        <f>S129*H129</f>
        <v>0</v>
      </c>
      <c r="AR129" s="17" t="s">
        <v>120</v>
      </c>
      <c r="AT129" s="17" t="s">
        <v>115</v>
      </c>
      <c r="AU129" s="17" t="s">
        <v>78</v>
      </c>
      <c r="AY129" s="17" t="s">
        <v>113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7" t="s">
        <v>22</v>
      </c>
      <c r="BK129" s="168">
        <f>ROUND(I129*H129,2)</f>
        <v>0</v>
      </c>
      <c r="BL129" s="17" t="s">
        <v>120</v>
      </c>
      <c r="BM129" s="17" t="s">
        <v>301</v>
      </c>
    </row>
    <row r="130" spans="2:65" s="12" customFormat="1" x14ac:dyDescent="0.3">
      <c r="B130" s="178"/>
      <c r="D130" s="179" t="s">
        <v>121</v>
      </c>
      <c r="E130" s="180" t="s">
        <v>3</v>
      </c>
      <c r="F130" s="181" t="s">
        <v>302</v>
      </c>
      <c r="H130" s="182">
        <v>262.57</v>
      </c>
      <c r="I130" s="183"/>
      <c r="L130" s="178"/>
      <c r="M130" s="184"/>
      <c r="N130" s="185"/>
      <c r="O130" s="185"/>
      <c r="P130" s="185"/>
      <c r="Q130" s="185"/>
      <c r="R130" s="185"/>
      <c r="S130" s="185"/>
      <c r="T130" s="186"/>
      <c r="AT130" s="187" t="s">
        <v>121</v>
      </c>
      <c r="AU130" s="187" t="s">
        <v>78</v>
      </c>
      <c r="AV130" s="12" t="s">
        <v>78</v>
      </c>
      <c r="AW130" s="12" t="s">
        <v>37</v>
      </c>
      <c r="AX130" s="12" t="s">
        <v>22</v>
      </c>
      <c r="AY130" s="187" t="s">
        <v>113</v>
      </c>
    </row>
    <row r="131" spans="2:65" s="1" customFormat="1" ht="44.25" customHeight="1" x14ac:dyDescent="0.3">
      <c r="B131" s="156"/>
      <c r="C131" s="157" t="s">
        <v>9</v>
      </c>
      <c r="D131" s="157" t="s">
        <v>115</v>
      </c>
      <c r="E131" s="158" t="s">
        <v>157</v>
      </c>
      <c r="F131" s="159" t="s">
        <v>158</v>
      </c>
      <c r="G131" s="160" t="s">
        <v>139</v>
      </c>
      <c r="H131" s="161">
        <v>5.74</v>
      </c>
      <c r="I131" s="162"/>
      <c r="J131" s="163">
        <f>ROUND(I131*H131,2)</f>
        <v>0</v>
      </c>
      <c r="K131" s="159" t="s">
        <v>119</v>
      </c>
      <c r="L131" s="34"/>
      <c r="M131" s="164" t="s">
        <v>3</v>
      </c>
      <c r="N131" s="165" t="s">
        <v>44</v>
      </c>
      <c r="O131" s="35"/>
      <c r="P131" s="166">
        <f>O131*H131</f>
        <v>0</v>
      </c>
      <c r="Q131" s="166">
        <v>0</v>
      </c>
      <c r="R131" s="166">
        <f>Q131*H131</f>
        <v>0</v>
      </c>
      <c r="S131" s="166">
        <v>0</v>
      </c>
      <c r="T131" s="167">
        <f>S131*H131</f>
        <v>0</v>
      </c>
      <c r="AR131" s="17" t="s">
        <v>120</v>
      </c>
      <c r="AT131" s="17" t="s">
        <v>115</v>
      </c>
      <c r="AU131" s="17" t="s">
        <v>78</v>
      </c>
      <c r="AY131" s="17" t="s">
        <v>113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7" t="s">
        <v>22</v>
      </c>
      <c r="BK131" s="168">
        <f>ROUND(I131*H131,2)</f>
        <v>0</v>
      </c>
      <c r="BL131" s="17" t="s">
        <v>120</v>
      </c>
      <c r="BM131" s="17" t="s">
        <v>303</v>
      </c>
    </row>
    <row r="132" spans="2:65" s="12" customFormat="1" x14ac:dyDescent="0.3">
      <c r="B132" s="178"/>
      <c r="D132" s="179" t="s">
        <v>121</v>
      </c>
      <c r="E132" s="180" t="s">
        <v>3</v>
      </c>
      <c r="F132" s="181" t="s">
        <v>287</v>
      </c>
      <c r="H132" s="182">
        <v>5.74</v>
      </c>
      <c r="I132" s="183"/>
      <c r="L132" s="178"/>
      <c r="M132" s="184"/>
      <c r="N132" s="185"/>
      <c r="O132" s="185"/>
      <c r="P132" s="185"/>
      <c r="Q132" s="185"/>
      <c r="R132" s="185"/>
      <c r="S132" s="185"/>
      <c r="T132" s="186"/>
      <c r="AT132" s="187" t="s">
        <v>121</v>
      </c>
      <c r="AU132" s="187" t="s">
        <v>78</v>
      </c>
      <c r="AV132" s="12" t="s">
        <v>78</v>
      </c>
      <c r="AW132" s="12" t="s">
        <v>37</v>
      </c>
      <c r="AX132" s="12" t="s">
        <v>22</v>
      </c>
      <c r="AY132" s="187" t="s">
        <v>113</v>
      </c>
    </row>
    <row r="133" spans="2:65" s="1" customFormat="1" ht="44.25" customHeight="1" x14ac:dyDescent="0.3">
      <c r="B133" s="156"/>
      <c r="C133" s="157" t="s">
        <v>161</v>
      </c>
      <c r="D133" s="157" t="s">
        <v>115</v>
      </c>
      <c r="E133" s="158" t="s">
        <v>159</v>
      </c>
      <c r="F133" s="159" t="s">
        <v>160</v>
      </c>
      <c r="G133" s="160" t="s">
        <v>139</v>
      </c>
      <c r="H133" s="161">
        <v>256.83</v>
      </c>
      <c r="I133" s="162"/>
      <c r="J133" s="163">
        <f>ROUND(I133*H133,2)</f>
        <v>0</v>
      </c>
      <c r="K133" s="159" t="s">
        <v>119</v>
      </c>
      <c r="L133" s="34"/>
      <c r="M133" s="164" t="s">
        <v>3</v>
      </c>
      <c r="N133" s="165" t="s">
        <v>44</v>
      </c>
      <c r="O133" s="35"/>
      <c r="P133" s="166">
        <f>O133*H133</f>
        <v>0</v>
      </c>
      <c r="Q133" s="166">
        <v>0</v>
      </c>
      <c r="R133" s="166">
        <f>Q133*H133</f>
        <v>0</v>
      </c>
      <c r="S133" s="166">
        <v>0</v>
      </c>
      <c r="T133" s="167">
        <f>S133*H133</f>
        <v>0</v>
      </c>
      <c r="AR133" s="17" t="s">
        <v>120</v>
      </c>
      <c r="AT133" s="17" t="s">
        <v>115</v>
      </c>
      <c r="AU133" s="17" t="s">
        <v>78</v>
      </c>
      <c r="AY133" s="17" t="s">
        <v>113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7" t="s">
        <v>22</v>
      </c>
      <c r="BK133" s="168">
        <f>ROUND(I133*H133,2)</f>
        <v>0</v>
      </c>
      <c r="BL133" s="17" t="s">
        <v>120</v>
      </c>
      <c r="BM133" s="17" t="s">
        <v>304</v>
      </c>
    </row>
    <row r="134" spans="2:65" s="12" customFormat="1" x14ac:dyDescent="0.3">
      <c r="B134" s="178"/>
      <c r="D134" s="179" t="s">
        <v>121</v>
      </c>
      <c r="E134" s="180" t="s">
        <v>3</v>
      </c>
      <c r="F134" s="181" t="s">
        <v>305</v>
      </c>
      <c r="H134" s="182">
        <v>256.83</v>
      </c>
      <c r="I134" s="183"/>
      <c r="L134" s="178"/>
      <c r="M134" s="184"/>
      <c r="N134" s="185"/>
      <c r="O134" s="185"/>
      <c r="P134" s="185"/>
      <c r="Q134" s="185"/>
      <c r="R134" s="185"/>
      <c r="S134" s="185"/>
      <c r="T134" s="186"/>
      <c r="AT134" s="187" t="s">
        <v>121</v>
      </c>
      <c r="AU134" s="187" t="s">
        <v>78</v>
      </c>
      <c r="AV134" s="12" t="s">
        <v>78</v>
      </c>
      <c r="AW134" s="12" t="s">
        <v>37</v>
      </c>
      <c r="AX134" s="12" t="s">
        <v>22</v>
      </c>
      <c r="AY134" s="187" t="s">
        <v>113</v>
      </c>
    </row>
    <row r="135" spans="2:65" s="1" customFormat="1" ht="31.5" customHeight="1" x14ac:dyDescent="0.3">
      <c r="B135" s="156"/>
      <c r="C135" s="157" t="s">
        <v>164</v>
      </c>
      <c r="D135" s="157" t="s">
        <v>115</v>
      </c>
      <c r="E135" s="158" t="s">
        <v>162</v>
      </c>
      <c r="F135" s="159" t="s">
        <v>163</v>
      </c>
      <c r="G135" s="160" t="s">
        <v>139</v>
      </c>
      <c r="H135" s="161">
        <v>256.83</v>
      </c>
      <c r="I135" s="162"/>
      <c r="J135" s="163">
        <f>ROUND(I135*H135,2)</f>
        <v>0</v>
      </c>
      <c r="K135" s="159" t="s">
        <v>119</v>
      </c>
      <c r="L135" s="34"/>
      <c r="M135" s="164" t="s">
        <v>3</v>
      </c>
      <c r="N135" s="165" t="s">
        <v>44</v>
      </c>
      <c r="O135" s="35"/>
      <c r="P135" s="166">
        <f>O135*H135</f>
        <v>0</v>
      </c>
      <c r="Q135" s="166">
        <v>0</v>
      </c>
      <c r="R135" s="166">
        <f>Q135*H135</f>
        <v>0</v>
      </c>
      <c r="S135" s="166">
        <v>0</v>
      </c>
      <c r="T135" s="167">
        <f>S135*H135</f>
        <v>0</v>
      </c>
      <c r="AR135" s="17" t="s">
        <v>120</v>
      </c>
      <c r="AT135" s="17" t="s">
        <v>115</v>
      </c>
      <c r="AU135" s="17" t="s">
        <v>78</v>
      </c>
      <c r="AY135" s="17" t="s">
        <v>113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7" t="s">
        <v>22</v>
      </c>
      <c r="BK135" s="168">
        <f>ROUND(I135*H135,2)</f>
        <v>0</v>
      </c>
      <c r="BL135" s="17" t="s">
        <v>120</v>
      </c>
      <c r="BM135" s="17" t="s">
        <v>306</v>
      </c>
    </row>
    <row r="136" spans="2:65" s="12" customFormat="1" x14ac:dyDescent="0.3">
      <c r="B136" s="178"/>
      <c r="D136" s="179" t="s">
        <v>121</v>
      </c>
      <c r="E136" s="180" t="s">
        <v>3</v>
      </c>
      <c r="F136" s="181" t="s">
        <v>307</v>
      </c>
      <c r="H136" s="182">
        <v>256.83</v>
      </c>
      <c r="I136" s="183"/>
      <c r="L136" s="178"/>
      <c r="M136" s="184"/>
      <c r="N136" s="185"/>
      <c r="O136" s="185"/>
      <c r="P136" s="185"/>
      <c r="Q136" s="185"/>
      <c r="R136" s="185"/>
      <c r="S136" s="185"/>
      <c r="T136" s="186"/>
      <c r="AT136" s="187" t="s">
        <v>121</v>
      </c>
      <c r="AU136" s="187" t="s">
        <v>78</v>
      </c>
      <c r="AV136" s="12" t="s">
        <v>78</v>
      </c>
      <c r="AW136" s="12" t="s">
        <v>37</v>
      </c>
      <c r="AX136" s="12" t="s">
        <v>22</v>
      </c>
      <c r="AY136" s="187" t="s">
        <v>113</v>
      </c>
    </row>
    <row r="137" spans="2:65" s="1" customFormat="1" ht="22.5" customHeight="1" x14ac:dyDescent="0.3">
      <c r="B137" s="156"/>
      <c r="C137" s="157" t="s">
        <v>167</v>
      </c>
      <c r="D137" s="157" t="s">
        <v>115</v>
      </c>
      <c r="E137" s="158" t="s">
        <v>165</v>
      </c>
      <c r="F137" s="159" t="s">
        <v>166</v>
      </c>
      <c r="G137" s="160" t="s">
        <v>139</v>
      </c>
      <c r="H137" s="161">
        <v>256.83</v>
      </c>
      <c r="I137" s="162"/>
      <c r="J137" s="163">
        <f>ROUND(I137*H137,2)</f>
        <v>0</v>
      </c>
      <c r="K137" s="159" t="s">
        <v>119</v>
      </c>
      <c r="L137" s="34"/>
      <c r="M137" s="164" t="s">
        <v>3</v>
      </c>
      <c r="N137" s="165" t="s">
        <v>44</v>
      </c>
      <c r="O137" s="35"/>
      <c r="P137" s="166">
        <f>O137*H137</f>
        <v>0</v>
      </c>
      <c r="Q137" s="166">
        <v>0</v>
      </c>
      <c r="R137" s="166">
        <f>Q137*H137</f>
        <v>0</v>
      </c>
      <c r="S137" s="166">
        <v>0</v>
      </c>
      <c r="T137" s="167">
        <f>S137*H137</f>
        <v>0</v>
      </c>
      <c r="AR137" s="17" t="s">
        <v>120</v>
      </c>
      <c r="AT137" s="17" t="s">
        <v>115</v>
      </c>
      <c r="AU137" s="17" t="s">
        <v>78</v>
      </c>
      <c r="AY137" s="17" t="s">
        <v>113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7" t="s">
        <v>22</v>
      </c>
      <c r="BK137" s="168">
        <f>ROUND(I137*H137,2)</f>
        <v>0</v>
      </c>
      <c r="BL137" s="17" t="s">
        <v>120</v>
      </c>
      <c r="BM137" s="17" t="s">
        <v>308</v>
      </c>
    </row>
    <row r="138" spans="2:65" s="12" customFormat="1" x14ac:dyDescent="0.3">
      <c r="B138" s="178"/>
      <c r="D138" s="179" t="s">
        <v>121</v>
      </c>
      <c r="E138" s="180" t="s">
        <v>3</v>
      </c>
      <c r="F138" s="181" t="s">
        <v>307</v>
      </c>
      <c r="H138" s="182">
        <v>256.83</v>
      </c>
      <c r="I138" s="183"/>
      <c r="L138" s="178"/>
      <c r="M138" s="184"/>
      <c r="N138" s="185"/>
      <c r="O138" s="185"/>
      <c r="P138" s="185"/>
      <c r="Q138" s="185"/>
      <c r="R138" s="185"/>
      <c r="S138" s="185"/>
      <c r="T138" s="186"/>
      <c r="AT138" s="187" t="s">
        <v>121</v>
      </c>
      <c r="AU138" s="187" t="s">
        <v>78</v>
      </c>
      <c r="AV138" s="12" t="s">
        <v>78</v>
      </c>
      <c r="AW138" s="12" t="s">
        <v>37</v>
      </c>
      <c r="AX138" s="12" t="s">
        <v>22</v>
      </c>
      <c r="AY138" s="187" t="s">
        <v>113</v>
      </c>
    </row>
    <row r="139" spans="2:65" s="1" customFormat="1" ht="22.5" customHeight="1" x14ac:dyDescent="0.3">
      <c r="B139" s="156"/>
      <c r="C139" s="157" t="s">
        <v>171</v>
      </c>
      <c r="D139" s="157" t="s">
        <v>115</v>
      </c>
      <c r="E139" s="158" t="s">
        <v>168</v>
      </c>
      <c r="F139" s="159" t="s">
        <v>169</v>
      </c>
      <c r="G139" s="160" t="s">
        <v>170</v>
      </c>
      <c r="H139" s="161">
        <v>513.66</v>
      </c>
      <c r="I139" s="162"/>
      <c r="J139" s="163">
        <f>ROUND(I139*H139,2)</f>
        <v>0</v>
      </c>
      <c r="K139" s="159" t="s">
        <v>119</v>
      </c>
      <c r="L139" s="34"/>
      <c r="M139" s="164" t="s">
        <v>3</v>
      </c>
      <c r="N139" s="165" t="s">
        <v>44</v>
      </c>
      <c r="O139" s="35"/>
      <c r="P139" s="166">
        <f>O139*H139</f>
        <v>0</v>
      </c>
      <c r="Q139" s="166">
        <v>0</v>
      </c>
      <c r="R139" s="166">
        <f>Q139*H139</f>
        <v>0</v>
      </c>
      <c r="S139" s="166">
        <v>0</v>
      </c>
      <c r="T139" s="167">
        <f>S139*H139</f>
        <v>0</v>
      </c>
      <c r="AR139" s="17" t="s">
        <v>120</v>
      </c>
      <c r="AT139" s="17" t="s">
        <v>115</v>
      </c>
      <c r="AU139" s="17" t="s">
        <v>78</v>
      </c>
      <c r="AY139" s="17" t="s">
        <v>113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7" t="s">
        <v>22</v>
      </c>
      <c r="BK139" s="168">
        <f>ROUND(I139*H139,2)</f>
        <v>0</v>
      </c>
      <c r="BL139" s="17" t="s">
        <v>120</v>
      </c>
      <c r="BM139" s="17" t="s">
        <v>309</v>
      </c>
    </row>
    <row r="140" spans="2:65" s="12" customFormat="1" x14ac:dyDescent="0.3">
      <c r="B140" s="178"/>
      <c r="D140" s="179" t="s">
        <v>121</v>
      </c>
      <c r="E140" s="180" t="s">
        <v>3</v>
      </c>
      <c r="F140" s="181" t="s">
        <v>310</v>
      </c>
      <c r="H140" s="182">
        <v>513.66</v>
      </c>
      <c r="I140" s="183"/>
      <c r="L140" s="178"/>
      <c r="M140" s="184"/>
      <c r="N140" s="185"/>
      <c r="O140" s="185"/>
      <c r="P140" s="185"/>
      <c r="Q140" s="185"/>
      <c r="R140" s="185"/>
      <c r="S140" s="185"/>
      <c r="T140" s="186"/>
      <c r="AT140" s="187" t="s">
        <v>121</v>
      </c>
      <c r="AU140" s="187" t="s">
        <v>78</v>
      </c>
      <c r="AV140" s="12" t="s">
        <v>78</v>
      </c>
      <c r="AW140" s="12" t="s">
        <v>37</v>
      </c>
      <c r="AX140" s="12" t="s">
        <v>22</v>
      </c>
      <c r="AY140" s="187" t="s">
        <v>113</v>
      </c>
    </row>
    <row r="141" spans="2:65" s="1" customFormat="1" ht="31.5" customHeight="1" x14ac:dyDescent="0.3">
      <c r="B141" s="156"/>
      <c r="C141" s="157" t="s">
        <v>175</v>
      </c>
      <c r="D141" s="157" t="s">
        <v>115</v>
      </c>
      <c r="E141" s="158" t="s">
        <v>172</v>
      </c>
      <c r="F141" s="159" t="s">
        <v>173</v>
      </c>
      <c r="G141" s="160" t="s">
        <v>139</v>
      </c>
      <c r="H141" s="161">
        <v>207.33</v>
      </c>
      <c r="I141" s="162"/>
      <c r="J141" s="163">
        <f>ROUND(I141*H141,2)</f>
        <v>0</v>
      </c>
      <c r="K141" s="159" t="s">
        <v>119</v>
      </c>
      <c r="L141" s="34"/>
      <c r="M141" s="164" t="s">
        <v>3</v>
      </c>
      <c r="N141" s="165" t="s">
        <v>44</v>
      </c>
      <c r="O141" s="35"/>
      <c r="P141" s="166">
        <f>O141*H141</f>
        <v>0</v>
      </c>
      <c r="Q141" s="166">
        <v>0</v>
      </c>
      <c r="R141" s="166">
        <f>Q141*H141</f>
        <v>0</v>
      </c>
      <c r="S141" s="166">
        <v>0</v>
      </c>
      <c r="T141" s="167">
        <f>S141*H141</f>
        <v>0</v>
      </c>
      <c r="AR141" s="17" t="s">
        <v>120</v>
      </c>
      <c r="AT141" s="17" t="s">
        <v>115</v>
      </c>
      <c r="AU141" s="17" t="s">
        <v>78</v>
      </c>
      <c r="AY141" s="17" t="s">
        <v>113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7" t="s">
        <v>22</v>
      </c>
      <c r="BK141" s="168">
        <f>ROUND(I141*H141,2)</f>
        <v>0</v>
      </c>
      <c r="BL141" s="17" t="s">
        <v>120</v>
      </c>
      <c r="BM141" s="17" t="s">
        <v>311</v>
      </c>
    </row>
    <row r="142" spans="2:65" s="11" customFormat="1" x14ac:dyDescent="0.3">
      <c r="B142" s="169"/>
      <c r="D142" s="170" t="s">
        <v>121</v>
      </c>
      <c r="E142" s="171" t="s">
        <v>3</v>
      </c>
      <c r="F142" s="172" t="s">
        <v>312</v>
      </c>
      <c r="H142" s="173" t="s">
        <v>3</v>
      </c>
      <c r="I142" s="174"/>
      <c r="L142" s="169"/>
      <c r="M142" s="175"/>
      <c r="N142" s="176"/>
      <c r="O142" s="176"/>
      <c r="P142" s="176"/>
      <c r="Q142" s="176"/>
      <c r="R142" s="176"/>
      <c r="S142" s="176"/>
      <c r="T142" s="177"/>
      <c r="AT142" s="173" t="s">
        <v>121</v>
      </c>
      <c r="AU142" s="173" t="s">
        <v>78</v>
      </c>
      <c r="AV142" s="11" t="s">
        <v>22</v>
      </c>
      <c r="AW142" s="11" t="s">
        <v>37</v>
      </c>
      <c r="AX142" s="11" t="s">
        <v>73</v>
      </c>
      <c r="AY142" s="173" t="s">
        <v>113</v>
      </c>
    </row>
    <row r="143" spans="2:65" s="11" customFormat="1" x14ac:dyDescent="0.3">
      <c r="B143" s="169"/>
      <c r="D143" s="170" t="s">
        <v>121</v>
      </c>
      <c r="E143" s="171" t="s">
        <v>3</v>
      </c>
      <c r="F143" s="172" t="s">
        <v>174</v>
      </c>
      <c r="H143" s="173" t="s">
        <v>3</v>
      </c>
      <c r="I143" s="174"/>
      <c r="L143" s="169"/>
      <c r="M143" s="175"/>
      <c r="N143" s="176"/>
      <c r="O143" s="176"/>
      <c r="P143" s="176"/>
      <c r="Q143" s="176"/>
      <c r="R143" s="176"/>
      <c r="S143" s="176"/>
      <c r="T143" s="177"/>
      <c r="AT143" s="173" t="s">
        <v>121</v>
      </c>
      <c r="AU143" s="173" t="s">
        <v>78</v>
      </c>
      <c r="AV143" s="11" t="s">
        <v>22</v>
      </c>
      <c r="AW143" s="11" t="s">
        <v>37</v>
      </c>
      <c r="AX143" s="11" t="s">
        <v>73</v>
      </c>
      <c r="AY143" s="173" t="s">
        <v>113</v>
      </c>
    </row>
    <row r="144" spans="2:65" s="12" customFormat="1" x14ac:dyDescent="0.3">
      <c r="B144" s="178"/>
      <c r="D144" s="170" t="s">
        <v>121</v>
      </c>
      <c r="E144" s="187" t="s">
        <v>3</v>
      </c>
      <c r="F144" s="188" t="s">
        <v>287</v>
      </c>
      <c r="H144" s="189">
        <v>5.74</v>
      </c>
      <c r="I144" s="183"/>
      <c r="L144" s="178"/>
      <c r="M144" s="184"/>
      <c r="N144" s="185"/>
      <c r="O144" s="185"/>
      <c r="P144" s="185"/>
      <c r="Q144" s="185"/>
      <c r="R144" s="185"/>
      <c r="S144" s="185"/>
      <c r="T144" s="186"/>
      <c r="AT144" s="187" t="s">
        <v>121</v>
      </c>
      <c r="AU144" s="187" t="s">
        <v>78</v>
      </c>
      <c r="AV144" s="12" t="s">
        <v>78</v>
      </c>
      <c r="AW144" s="12" t="s">
        <v>37</v>
      </c>
      <c r="AX144" s="12" t="s">
        <v>73</v>
      </c>
      <c r="AY144" s="187" t="s">
        <v>113</v>
      </c>
    </row>
    <row r="145" spans="2:65" s="11" customFormat="1" x14ac:dyDescent="0.3">
      <c r="B145" s="169"/>
      <c r="D145" s="170" t="s">
        <v>121</v>
      </c>
      <c r="E145" s="171" t="s">
        <v>3</v>
      </c>
      <c r="F145" s="172" t="s">
        <v>313</v>
      </c>
      <c r="H145" s="173" t="s">
        <v>3</v>
      </c>
      <c r="I145" s="174"/>
      <c r="L145" s="169"/>
      <c r="M145" s="175"/>
      <c r="N145" s="176"/>
      <c r="O145" s="176"/>
      <c r="P145" s="176"/>
      <c r="Q145" s="176"/>
      <c r="R145" s="176"/>
      <c r="S145" s="176"/>
      <c r="T145" s="177"/>
      <c r="AT145" s="173" t="s">
        <v>121</v>
      </c>
      <c r="AU145" s="173" t="s">
        <v>78</v>
      </c>
      <c r="AV145" s="11" t="s">
        <v>22</v>
      </c>
      <c r="AW145" s="11" t="s">
        <v>37</v>
      </c>
      <c r="AX145" s="11" t="s">
        <v>73</v>
      </c>
      <c r="AY145" s="173" t="s">
        <v>113</v>
      </c>
    </row>
    <row r="146" spans="2:65" s="12" customFormat="1" x14ac:dyDescent="0.3">
      <c r="B146" s="178"/>
      <c r="D146" s="170" t="s">
        <v>121</v>
      </c>
      <c r="E146" s="187" t="s">
        <v>3</v>
      </c>
      <c r="F146" s="188" t="s">
        <v>314</v>
      </c>
      <c r="H146" s="189">
        <v>136.58799999999999</v>
      </c>
      <c r="I146" s="183"/>
      <c r="L146" s="178"/>
      <c r="M146" s="184"/>
      <c r="N146" s="185"/>
      <c r="O146" s="185"/>
      <c r="P146" s="185"/>
      <c r="Q146" s="185"/>
      <c r="R146" s="185"/>
      <c r="S146" s="185"/>
      <c r="T146" s="186"/>
      <c r="AT146" s="187" t="s">
        <v>121</v>
      </c>
      <c r="AU146" s="187" t="s">
        <v>78</v>
      </c>
      <c r="AV146" s="12" t="s">
        <v>78</v>
      </c>
      <c r="AW146" s="12" t="s">
        <v>37</v>
      </c>
      <c r="AX146" s="12" t="s">
        <v>73</v>
      </c>
      <c r="AY146" s="187" t="s">
        <v>113</v>
      </c>
    </row>
    <row r="147" spans="2:65" s="11" customFormat="1" x14ac:dyDescent="0.3">
      <c r="B147" s="169"/>
      <c r="D147" s="170" t="s">
        <v>121</v>
      </c>
      <c r="E147" s="171" t="s">
        <v>3</v>
      </c>
      <c r="F147" s="172" t="s">
        <v>315</v>
      </c>
      <c r="H147" s="173" t="s">
        <v>3</v>
      </c>
      <c r="I147" s="174"/>
      <c r="L147" s="169"/>
      <c r="M147" s="175"/>
      <c r="N147" s="176"/>
      <c r="O147" s="176"/>
      <c r="P147" s="176"/>
      <c r="Q147" s="176"/>
      <c r="R147" s="176"/>
      <c r="S147" s="176"/>
      <c r="T147" s="177"/>
      <c r="AT147" s="173" t="s">
        <v>121</v>
      </c>
      <c r="AU147" s="173" t="s">
        <v>78</v>
      </c>
      <c r="AV147" s="11" t="s">
        <v>22</v>
      </c>
      <c r="AW147" s="11" t="s">
        <v>37</v>
      </c>
      <c r="AX147" s="11" t="s">
        <v>73</v>
      </c>
      <c r="AY147" s="173" t="s">
        <v>113</v>
      </c>
    </row>
    <row r="148" spans="2:65" s="12" customFormat="1" x14ac:dyDescent="0.3">
      <c r="B148" s="178"/>
      <c r="D148" s="170" t="s">
        <v>121</v>
      </c>
      <c r="E148" s="187" t="s">
        <v>3</v>
      </c>
      <c r="F148" s="188" t="s">
        <v>316</v>
      </c>
      <c r="H148" s="189">
        <v>65.004000000000005</v>
      </c>
      <c r="I148" s="183"/>
      <c r="L148" s="178"/>
      <c r="M148" s="184"/>
      <c r="N148" s="185"/>
      <c r="O148" s="185"/>
      <c r="P148" s="185"/>
      <c r="Q148" s="185"/>
      <c r="R148" s="185"/>
      <c r="S148" s="185"/>
      <c r="T148" s="186"/>
      <c r="AT148" s="187" t="s">
        <v>121</v>
      </c>
      <c r="AU148" s="187" t="s">
        <v>78</v>
      </c>
      <c r="AV148" s="12" t="s">
        <v>78</v>
      </c>
      <c r="AW148" s="12" t="s">
        <v>37</v>
      </c>
      <c r="AX148" s="12" t="s">
        <v>73</v>
      </c>
      <c r="AY148" s="187" t="s">
        <v>113</v>
      </c>
    </row>
    <row r="149" spans="2:65" s="13" customFormat="1" x14ac:dyDescent="0.3">
      <c r="B149" s="190"/>
      <c r="D149" s="170" t="s">
        <v>121</v>
      </c>
      <c r="E149" s="191" t="s">
        <v>3</v>
      </c>
      <c r="F149" s="192" t="s">
        <v>143</v>
      </c>
      <c r="H149" s="193">
        <v>207.33199999999999</v>
      </c>
      <c r="I149" s="194"/>
      <c r="L149" s="190"/>
      <c r="M149" s="195"/>
      <c r="N149" s="196"/>
      <c r="O149" s="196"/>
      <c r="P149" s="196"/>
      <c r="Q149" s="196"/>
      <c r="R149" s="196"/>
      <c r="S149" s="196"/>
      <c r="T149" s="197"/>
      <c r="AT149" s="198" t="s">
        <v>121</v>
      </c>
      <c r="AU149" s="198" t="s">
        <v>78</v>
      </c>
      <c r="AV149" s="13" t="s">
        <v>120</v>
      </c>
      <c r="AW149" s="13" t="s">
        <v>37</v>
      </c>
      <c r="AX149" s="13" t="s">
        <v>73</v>
      </c>
      <c r="AY149" s="198" t="s">
        <v>113</v>
      </c>
    </row>
    <row r="150" spans="2:65" s="12" customFormat="1" x14ac:dyDescent="0.3">
      <c r="B150" s="178"/>
      <c r="D150" s="179" t="s">
        <v>121</v>
      </c>
      <c r="E150" s="180" t="s">
        <v>3</v>
      </c>
      <c r="F150" s="181" t="s">
        <v>317</v>
      </c>
      <c r="H150" s="182">
        <v>207.33</v>
      </c>
      <c r="I150" s="183"/>
      <c r="L150" s="178"/>
      <c r="M150" s="184"/>
      <c r="N150" s="185"/>
      <c r="O150" s="185"/>
      <c r="P150" s="185"/>
      <c r="Q150" s="185"/>
      <c r="R150" s="185"/>
      <c r="S150" s="185"/>
      <c r="T150" s="186"/>
      <c r="AT150" s="187" t="s">
        <v>121</v>
      </c>
      <c r="AU150" s="187" t="s">
        <v>78</v>
      </c>
      <c r="AV150" s="12" t="s">
        <v>78</v>
      </c>
      <c r="AW150" s="12" t="s">
        <v>37</v>
      </c>
      <c r="AX150" s="12" t="s">
        <v>22</v>
      </c>
      <c r="AY150" s="187" t="s">
        <v>113</v>
      </c>
    </row>
    <row r="151" spans="2:65" s="1" customFormat="1" ht="22.5" customHeight="1" x14ac:dyDescent="0.3">
      <c r="B151" s="156"/>
      <c r="C151" s="199" t="s">
        <v>8</v>
      </c>
      <c r="D151" s="199" t="s">
        <v>176</v>
      </c>
      <c r="E151" s="200" t="s">
        <v>177</v>
      </c>
      <c r="F151" s="201" t="s">
        <v>639</v>
      </c>
      <c r="G151" s="202" t="s">
        <v>170</v>
      </c>
      <c r="H151" s="203">
        <v>414.66</v>
      </c>
      <c r="I151" s="204"/>
      <c r="J151" s="205">
        <f>ROUND(I151*H151,2)</f>
        <v>0</v>
      </c>
      <c r="K151" s="201" t="s">
        <v>643</v>
      </c>
      <c r="L151" s="206"/>
      <c r="M151" s="207" t="s">
        <v>3</v>
      </c>
      <c r="N151" s="208" t="s">
        <v>44</v>
      </c>
      <c r="O151" s="35"/>
      <c r="P151" s="166">
        <f>O151*H151</f>
        <v>0</v>
      </c>
      <c r="Q151" s="166">
        <v>1</v>
      </c>
      <c r="R151" s="166">
        <f>Q151*H151</f>
        <v>414.66</v>
      </c>
      <c r="S151" s="166">
        <v>0</v>
      </c>
      <c r="T151" s="167">
        <f>S151*H151</f>
        <v>0</v>
      </c>
      <c r="AR151" s="17" t="s">
        <v>140</v>
      </c>
      <c r="AT151" s="17" t="s">
        <v>176</v>
      </c>
      <c r="AU151" s="17" t="s">
        <v>78</v>
      </c>
      <c r="AY151" s="17" t="s">
        <v>113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7" t="s">
        <v>22</v>
      </c>
      <c r="BK151" s="168">
        <f>ROUND(I151*H151,2)</f>
        <v>0</v>
      </c>
      <c r="BL151" s="17" t="s">
        <v>120</v>
      </c>
      <c r="BM151" s="17" t="s">
        <v>318</v>
      </c>
    </row>
    <row r="152" spans="2:65" s="12" customFormat="1" x14ac:dyDescent="0.3">
      <c r="B152" s="178"/>
      <c r="D152" s="179" t="s">
        <v>121</v>
      </c>
      <c r="E152" s="180" t="s">
        <v>3</v>
      </c>
      <c r="F152" s="181" t="s">
        <v>319</v>
      </c>
      <c r="H152" s="182">
        <v>414.66</v>
      </c>
      <c r="I152" s="183"/>
      <c r="L152" s="178"/>
      <c r="M152" s="184"/>
      <c r="N152" s="185"/>
      <c r="O152" s="185"/>
      <c r="P152" s="185"/>
      <c r="Q152" s="185"/>
      <c r="R152" s="185"/>
      <c r="S152" s="185"/>
      <c r="T152" s="186"/>
      <c r="AT152" s="187" t="s">
        <v>121</v>
      </c>
      <c r="AU152" s="187" t="s">
        <v>78</v>
      </c>
      <c r="AV152" s="12" t="s">
        <v>78</v>
      </c>
      <c r="AW152" s="12" t="s">
        <v>37</v>
      </c>
      <c r="AX152" s="12" t="s">
        <v>22</v>
      </c>
      <c r="AY152" s="187" t="s">
        <v>113</v>
      </c>
    </row>
    <row r="153" spans="2:65" s="1" customFormat="1" ht="44.25" customHeight="1" x14ac:dyDescent="0.3">
      <c r="B153" s="156"/>
      <c r="C153" s="157" t="s">
        <v>181</v>
      </c>
      <c r="D153" s="157" t="s">
        <v>115</v>
      </c>
      <c r="E153" s="158" t="s">
        <v>178</v>
      </c>
      <c r="F153" s="159" t="s">
        <v>179</v>
      </c>
      <c r="G153" s="160" t="s">
        <v>139</v>
      </c>
      <c r="H153" s="161">
        <v>44.6</v>
      </c>
      <c r="I153" s="162"/>
      <c r="J153" s="163">
        <f>ROUND(I153*H153,2)</f>
        <v>0</v>
      </c>
      <c r="K153" s="159" t="s">
        <v>180</v>
      </c>
      <c r="L153" s="34"/>
      <c r="M153" s="164" t="s">
        <v>3</v>
      </c>
      <c r="N153" s="165" t="s">
        <v>44</v>
      </c>
      <c r="O153" s="35"/>
      <c r="P153" s="166">
        <f>O153*H153</f>
        <v>0</v>
      </c>
      <c r="Q153" s="166">
        <v>0</v>
      </c>
      <c r="R153" s="166">
        <f>Q153*H153</f>
        <v>0</v>
      </c>
      <c r="S153" s="166">
        <v>0</v>
      </c>
      <c r="T153" s="167">
        <f>S153*H153</f>
        <v>0</v>
      </c>
      <c r="AR153" s="17" t="s">
        <v>120</v>
      </c>
      <c r="AT153" s="17" t="s">
        <v>115</v>
      </c>
      <c r="AU153" s="17" t="s">
        <v>78</v>
      </c>
      <c r="AY153" s="17" t="s">
        <v>113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7" t="s">
        <v>22</v>
      </c>
      <c r="BK153" s="168">
        <f>ROUND(I153*H153,2)</f>
        <v>0</v>
      </c>
      <c r="BL153" s="17" t="s">
        <v>120</v>
      </c>
      <c r="BM153" s="17" t="s">
        <v>320</v>
      </c>
    </row>
    <row r="154" spans="2:65" s="11" customFormat="1" x14ac:dyDescent="0.3">
      <c r="B154" s="169"/>
      <c r="D154" s="170" t="s">
        <v>121</v>
      </c>
      <c r="E154" s="171" t="s">
        <v>3</v>
      </c>
      <c r="F154" s="172" t="s">
        <v>312</v>
      </c>
      <c r="H154" s="173" t="s">
        <v>3</v>
      </c>
      <c r="I154" s="174"/>
      <c r="L154" s="169"/>
      <c r="M154" s="175"/>
      <c r="N154" s="176"/>
      <c r="O154" s="176"/>
      <c r="P154" s="176"/>
      <c r="Q154" s="176"/>
      <c r="R154" s="176"/>
      <c r="S154" s="176"/>
      <c r="T154" s="177"/>
      <c r="AT154" s="173" t="s">
        <v>121</v>
      </c>
      <c r="AU154" s="173" t="s">
        <v>78</v>
      </c>
      <c r="AV154" s="11" t="s">
        <v>22</v>
      </c>
      <c r="AW154" s="11" t="s">
        <v>37</v>
      </c>
      <c r="AX154" s="11" t="s">
        <v>73</v>
      </c>
      <c r="AY154" s="173" t="s">
        <v>113</v>
      </c>
    </row>
    <row r="155" spans="2:65" s="11" customFormat="1" x14ac:dyDescent="0.3">
      <c r="B155" s="169"/>
      <c r="D155" s="170" t="s">
        <v>121</v>
      </c>
      <c r="E155" s="171" t="s">
        <v>3</v>
      </c>
      <c r="F155" s="172" t="s">
        <v>321</v>
      </c>
      <c r="H155" s="173" t="s">
        <v>3</v>
      </c>
      <c r="I155" s="174"/>
      <c r="L155" s="169"/>
      <c r="M155" s="175"/>
      <c r="N155" s="176"/>
      <c r="O155" s="176"/>
      <c r="P155" s="176"/>
      <c r="Q155" s="176"/>
      <c r="R155" s="176"/>
      <c r="S155" s="176"/>
      <c r="T155" s="177"/>
      <c r="AT155" s="173" t="s">
        <v>121</v>
      </c>
      <c r="AU155" s="173" t="s">
        <v>78</v>
      </c>
      <c r="AV155" s="11" t="s">
        <v>22</v>
      </c>
      <c r="AW155" s="11" t="s">
        <v>37</v>
      </c>
      <c r="AX155" s="11" t="s">
        <v>73</v>
      </c>
      <c r="AY155" s="173" t="s">
        <v>113</v>
      </c>
    </row>
    <row r="156" spans="2:65" s="12" customFormat="1" x14ac:dyDescent="0.3">
      <c r="B156" s="178"/>
      <c r="D156" s="170" t="s">
        <v>121</v>
      </c>
      <c r="E156" s="187" t="s">
        <v>3</v>
      </c>
      <c r="F156" s="188" t="s">
        <v>322</v>
      </c>
      <c r="H156" s="189">
        <v>39.799999999999997</v>
      </c>
      <c r="I156" s="183"/>
      <c r="L156" s="178"/>
      <c r="M156" s="184"/>
      <c r="N156" s="185"/>
      <c r="O156" s="185"/>
      <c r="P156" s="185"/>
      <c r="Q156" s="185"/>
      <c r="R156" s="185"/>
      <c r="S156" s="185"/>
      <c r="T156" s="186"/>
      <c r="AT156" s="187" t="s">
        <v>121</v>
      </c>
      <c r="AU156" s="187" t="s">
        <v>78</v>
      </c>
      <c r="AV156" s="12" t="s">
        <v>78</v>
      </c>
      <c r="AW156" s="12" t="s">
        <v>37</v>
      </c>
      <c r="AX156" s="12" t="s">
        <v>73</v>
      </c>
      <c r="AY156" s="187" t="s">
        <v>113</v>
      </c>
    </row>
    <row r="157" spans="2:65" s="11" customFormat="1" x14ac:dyDescent="0.3">
      <c r="B157" s="169"/>
      <c r="D157" s="170" t="s">
        <v>121</v>
      </c>
      <c r="E157" s="171" t="s">
        <v>3</v>
      </c>
      <c r="F157" s="172" t="s">
        <v>323</v>
      </c>
      <c r="H157" s="173" t="s">
        <v>3</v>
      </c>
      <c r="I157" s="174"/>
      <c r="L157" s="169"/>
      <c r="M157" s="175"/>
      <c r="N157" s="176"/>
      <c r="O157" s="176"/>
      <c r="P157" s="176"/>
      <c r="Q157" s="176"/>
      <c r="R157" s="176"/>
      <c r="S157" s="176"/>
      <c r="T157" s="177"/>
      <c r="AT157" s="173" t="s">
        <v>121</v>
      </c>
      <c r="AU157" s="173" t="s">
        <v>78</v>
      </c>
      <c r="AV157" s="11" t="s">
        <v>22</v>
      </c>
      <c r="AW157" s="11" t="s">
        <v>37</v>
      </c>
      <c r="AX157" s="11" t="s">
        <v>73</v>
      </c>
      <c r="AY157" s="173" t="s">
        <v>113</v>
      </c>
    </row>
    <row r="158" spans="2:65" s="12" customFormat="1" x14ac:dyDescent="0.3">
      <c r="B158" s="178"/>
      <c r="D158" s="170" t="s">
        <v>121</v>
      </c>
      <c r="E158" s="187" t="s">
        <v>3</v>
      </c>
      <c r="F158" s="188" t="s">
        <v>324</v>
      </c>
      <c r="H158" s="189">
        <v>4.8</v>
      </c>
      <c r="I158" s="183"/>
      <c r="L158" s="178"/>
      <c r="M158" s="184"/>
      <c r="N158" s="185"/>
      <c r="O158" s="185"/>
      <c r="P158" s="185"/>
      <c r="Q158" s="185"/>
      <c r="R158" s="185"/>
      <c r="S158" s="185"/>
      <c r="T158" s="186"/>
      <c r="AT158" s="187" t="s">
        <v>121</v>
      </c>
      <c r="AU158" s="187" t="s">
        <v>78</v>
      </c>
      <c r="AV158" s="12" t="s">
        <v>78</v>
      </c>
      <c r="AW158" s="12" t="s">
        <v>37</v>
      </c>
      <c r="AX158" s="12" t="s">
        <v>73</v>
      </c>
      <c r="AY158" s="187" t="s">
        <v>113</v>
      </c>
    </row>
    <row r="159" spans="2:65" s="13" customFormat="1" x14ac:dyDescent="0.3">
      <c r="B159" s="190"/>
      <c r="D159" s="170" t="s">
        <v>121</v>
      </c>
      <c r="E159" s="191" t="s">
        <v>3</v>
      </c>
      <c r="F159" s="192" t="s">
        <v>143</v>
      </c>
      <c r="H159" s="193">
        <v>44.6</v>
      </c>
      <c r="I159" s="194"/>
      <c r="L159" s="190"/>
      <c r="M159" s="195"/>
      <c r="N159" s="196"/>
      <c r="O159" s="196"/>
      <c r="P159" s="196"/>
      <c r="Q159" s="196"/>
      <c r="R159" s="196"/>
      <c r="S159" s="196"/>
      <c r="T159" s="197"/>
      <c r="AT159" s="198" t="s">
        <v>121</v>
      </c>
      <c r="AU159" s="198" t="s">
        <v>78</v>
      </c>
      <c r="AV159" s="13" t="s">
        <v>120</v>
      </c>
      <c r="AW159" s="13" t="s">
        <v>37</v>
      </c>
      <c r="AX159" s="13" t="s">
        <v>73</v>
      </c>
      <c r="AY159" s="198" t="s">
        <v>113</v>
      </c>
    </row>
    <row r="160" spans="2:65" s="12" customFormat="1" x14ac:dyDescent="0.3">
      <c r="B160" s="178"/>
      <c r="D160" s="179" t="s">
        <v>121</v>
      </c>
      <c r="E160" s="180" t="s">
        <v>3</v>
      </c>
      <c r="F160" s="181" t="s">
        <v>325</v>
      </c>
      <c r="H160" s="182">
        <v>44.6</v>
      </c>
      <c r="I160" s="183"/>
      <c r="L160" s="178"/>
      <c r="M160" s="184"/>
      <c r="N160" s="185"/>
      <c r="O160" s="185"/>
      <c r="P160" s="185"/>
      <c r="Q160" s="185"/>
      <c r="R160" s="185"/>
      <c r="S160" s="185"/>
      <c r="T160" s="186"/>
      <c r="AT160" s="187" t="s">
        <v>121</v>
      </c>
      <c r="AU160" s="187" t="s">
        <v>78</v>
      </c>
      <c r="AV160" s="12" t="s">
        <v>78</v>
      </c>
      <c r="AW160" s="12" t="s">
        <v>37</v>
      </c>
      <c r="AX160" s="12" t="s">
        <v>22</v>
      </c>
      <c r="AY160" s="187" t="s">
        <v>113</v>
      </c>
    </row>
    <row r="161" spans="2:65" s="1" customFormat="1" ht="31.5" customHeight="1" x14ac:dyDescent="0.3">
      <c r="B161" s="156"/>
      <c r="C161" s="199" t="s">
        <v>185</v>
      </c>
      <c r="D161" s="199" t="s">
        <v>176</v>
      </c>
      <c r="E161" s="200" t="s">
        <v>182</v>
      </c>
      <c r="F161" s="201" t="s">
        <v>183</v>
      </c>
      <c r="G161" s="202" t="s">
        <v>170</v>
      </c>
      <c r="H161" s="203">
        <v>85.102999999999994</v>
      </c>
      <c r="I161" s="204"/>
      <c r="J161" s="205">
        <f>ROUND(I161*H161,2)</f>
        <v>0</v>
      </c>
      <c r="K161" s="201" t="s">
        <v>119</v>
      </c>
      <c r="L161" s="206"/>
      <c r="M161" s="207" t="s">
        <v>3</v>
      </c>
      <c r="N161" s="208" t="s">
        <v>44</v>
      </c>
      <c r="O161" s="35"/>
      <c r="P161" s="166">
        <f>O161*H161</f>
        <v>0</v>
      </c>
      <c r="Q161" s="166">
        <v>1</v>
      </c>
      <c r="R161" s="166">
        <f>Q161*H161</f>
        <v>85.102999999999994</v>
      </c>
      <c r="S161" s="166">
        <v>0</v>
      </c>
      <c r="T161" s="167">
        <f>S161*H161</f>
        <v>0</v>
      </c>
      <c r="AR161" s="17" t="s">
        <v>140</v>
      </c>
      <c r="AT161" s="17" t="s">
        <v>176</v>
      </c>
      <c r="AU161" s="17" t="s">
        <v>78</v>
      </c>
      <c r="AY161" s="17" t="s">
        <v>113</v>
      </c>
      <c r="BE161" s="168">
        <f>IF(N161="základní",J161,0)</f>
        <v>0</v>
      </c>
      <c r="BF161" s="168">
        <f>IF(N161="snížená",J161,0)</f>
        <v>0</v>
      </c>
      <c r="BG161" s="168">
        <f>IF(N161="zákl. přenesená",J161,0)</f>
        <v>0</v>
      </c>
      <c r="BH161" s="168">
        <f>IF(N161="sníž. přenesená",J161,0)</f>
        <v>0</v>
      </c>
      <c r="BI161" s="168">
        <f>IF(N161="nulová",J161,0)</f>
        <v>0</v>
      </c>
      <c r="BJ161" s="17" t="s">
        <v>22</v>
      </c>
      <c r="BK161" s="168">
        <f>ROUND(I161*H161,2)</f>
        <v>0</v>
      </c>
      <c r="BL161" s="17" t="s">
        <v>120</v>
      </c>
      <c r="BM161" s="17" t="s">
        <v>326</v>
      </c>
    </row>
    <row r="162" spans="2:65" s="12" customFormat="1" x14ac:dyDescent="0.3">
      <c r="B162" s="178"/>
      <c r="D162" s="179" t="s">
        <v>121</v>
      </c>
      <c r="E162" s="180" t="s">
        <v>3</v>
      </c>
      <c r="F162" s="181" t="s">
        <v>327</v>
      </c>
      <c r="H162" s="182">
        <v>85.102999999999994</v>
      </c>
      <c r="I162" s="183"/>
      <c r="L162" s="178"/>
      <c r="M162" s="184"/>
      <c r="N162" s="185"/>
      <c r="O162" s="185"/>
      <c r="P162" s="185"/>
      <c r="Q162" s="185"/>
      <c r="R162" s="185"/>
      <c r="S162" s="185"/>
      <c r="T162" s="186"/>
      <c r="AT162" s="187" t="s">
        <v>121</v>
      </c>
      <c r="AU162" s="187" t="s">
        <v>78</v>
      </c>
      <c r="AV162" s="12" t="s">
        <v>78</v>
      </c>
      <c r="AW162" s="12" t="s">
        <v>37</v>
      </c>
      <c r="AX162" s="12" t="s">
        <v>22</v>
      </c>
      <c r="AY162" s="187" t="s">
        <v>113</v>
      </c>
    </row>
    <row r="163" spans="2:65" s="1" customFormat="1" ht="22.5" customHeight="1" x14ac:dyDescent="0.3">
      <c r="B163" s="156"/>
      <c r="C163" s="199" t="s">
        <v>189</v>
      </c>
      <c r="D163" s="199" t="s">
        <v>176</v>
      </c>
      <c r="E163" s="200" t="s">
        <v>328</v>
      </c>
      <c r="F163" s="201" t="s">
        <v>329</v>
      </c>
      <c r="G163" s="202" t="s">
        <v>170</v>
      </c>
      <c r="H163" s="203">
        <v>9.6</v>
      </c>
      <c r="I163" s="204"/>
      <c r="J163" s="205">
        <f>ROUND(I163*H163,2)</f>
        <v>0</v>
      </c>
      <c r="K163" s="201" t="s">
        <v>119</v>
      </c>
      <c r="L163" s="206"/>
      <c r="M163" s="207" t="s">
        <v>3</v>
      </c>
      <c r="N163" s="208" t="s">
        <v>44</v>
      </c>
      <c r="O163" s="35"/>
      <c r="P163" s="166">
        <f>O163*H163</f>
        <v>0</v>
      </c>
      <c r="Q163" s="166">
        <v>1</v>
      </c>
      <c r="R163" s="166">
        <f>Q163*H163</f>
        <v>9.6</v>
      </c>
      <c r="S163" s="166">
        <v>0</v>
      </c>
      <c r="T163" s="167">
        <f>S163*H163</f>
        <v>0</v>
      </c>
      <c r="AR163" s="17" t="s">
        <v>140</v>
      </c>
      <c r="AT163" s="17" t="s">
        <v>176</v>
      </c>
      <c r="AU163" s="17" t="s">
        <v>78</v>
      </c>
      <c r="AY163" s="17" t="s">
        <v>113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7" t="s">
        <v>22</v>
      </c>
      <c r="BK163" s="168">
        <f>ROUND(I163*H163,2)</f>
        <v>0</v>
      </c>
      <c r="BL163" s="17" t="s">
        <v>120</v>
      </c>
      <c r="BM163" s="17" t="s">
        <v>330</v>
      </c>
    </row>
    <row r="164" spans="2:65" s="12" customFormat="1" x14ac:dyDescent="0.3">
      <c r="B164" s="178"/>
      <c r="D164" s="170" t="s">
        <v>121</v>
      </c>
      <c r="E164" s="187" t="s">
        <v>3</v>
      </c>
      <c r="F164" s="188" t="s">
        <v>331</v>
      </c>
      <c r="H164" s="189">
        <v>9.6</v>
      </c>
      <c r="I164" s="183"/>
      <c r="L164" s="178"/>
      <c r="M164" s="184"/>
      <c r="N164" s="185"/>
      <c r="O164" s="185"/>
      <c r="P164" s="185"/>
      <c r="Q164" s="185"/>
      <c r="R164" s="185"/>
      <c r="S164" s="185"/>
      <c r="T164" s="186"/>
      <c r="AT164" s="187" t="s">
        <v>121</v>
      </c>
      <c r="AU164" s="187" t="s">
        <v>78</v>
      </c>
      <c r="AV164" s="12" t="s">
        <v>78</v>
      </c>
      <c r="AW164" s="12" t="s">
        <v>37</v>
      </c>
      <c r="AX164" s="12" t="s">
        <v>73</v>
      </c>
      <c r="AY164" s="187" t="s">
        <v>113</v>
      </c>
    </row>
    <row r="165" spans="2:65" s="13" customFormat="1" x14ac:dyDescent="0.3">
      <c r="B165" s="190"/>
      <c r="D165" s="170" t="s">
        <v>121</v>
      </c>
      <c r="E165" s="191" t="s">
        <v>3</v>
      </c>
      <c r="F165" s="192" t="s">
        <v>143</v>
      </c>
      <c r="H165" s="193">
        <v>9.6</v>
      </c>
      <c r="I165" s="194"/>
      <c r="L165" s="190"/>
      <c r="M165" s="195"/>
      <c r="N165" s="196"/>
      <c r="O165" s="196"/>
      <c r="P165" s="196"/>
      <c r="Q165" s="196"/>
      <c r="R165" s="196"/>
      <c r="S165" s="196"/>
      <c r="T165" s="197"/>
      <c r="AT165" s="198" t="s">
        <v>121</v>
      </c>
      <c r="AU165" s="198" t="s">
        <v>78</v>
      </c>
      <c r="AV165" s="13" t="s">
        <v>120</v>
      </c>
      <c r="AW165" s="13" t="s">
        <v>37</v>
      </c>
      <c r="AX165" s="13" t="s">
        <v>22</v>
      </c>
      <c r="AY165" s="198" t="s">
        <v>113</v>
      </c>
    </row>
    <row r="166" spans="2:65" s="10" customFormat="1" ht="29.85" customHeight="1" x14ac:dyDescent="0.3">
      <c r="B166" s="142"/>
      <c r="D166" s="153" t="s">
        <v>72</v>
      </c>
      <c r="E166" s="154" t="s">
        <v>78</v>
      </c>
      <c r="F166" s="154" t="s">
        <v>184</v>
      </c>
      <c r="I166" s="145"/>
      <c r="J166" s="155">
        <f>BK166</f>
        <v>0</v>
      </c>
      <c r="L166" s="142"/>
      <c r="M166" s="147"/>
      <c r="N166" s="148"/>
      <c r="O166" s="148"/>
      <c r="P166" s="149">
        <f>SUM(P167:P169)</f>
        <v>0</v>
      </c>
      <c r="Q166" s="148"/>
      <c r="R166" s="149">
        <f>SUM(R167:R169)</f>
        <v>0</v>
      </c>
      <c r="S166" s="148"/>
      <c r="T166" s="150">
        <f>SUM(T167:T169)</f>
        <v>0</v>
      </c>
      <c r="AR166" s="143" t="s">
        <v>22</v>
      </c>
      <c r="AT166" s="151" t="s">
        <v>72</v>
      </c>
      <c r="AU166" s="151" t="s">
        <v>22</v>
      </c>
      <c r="AY166" s="143" t="s">
        <v>113</v>
      </c>
      <c r="BK166" s="152">
        <f>SUM(BK167:BK169)</f>
        <v>0</v>
      </c>
    </row>
    <row r="167" spans="2:65" s="1" customFormat="1" ht="31.5" customHeight="1" x14ac:dyDescent="0.3">
      <c r="B167" s="156"/>
      <c r="C167" s="157" t="s">
        <v>193</v>
      </c>
      <c r="D167" s="157" t="s">
        <v>115</v>
      </c>
      <c r="E167" s="158" t="s">
        <v>186</v>
      </c>
      <c r="F167" s="159" t="s">
        <v>187</v>
      </c>
      <c r="G167" s="160" t="s">
        <v>118</v>
      </c>
      <c r="H167" s="161">
        <v>98.48</v>
      </c>
      <c r="I167" s="162"/>
      <c r="J167" s="163">
        <f>ROUND(I167*H167,2)</f>
        <v>0</v>
      </c>
      <c r="K167" s="159" t="s">
        <v>119</v>
      </c>
      <c r="L167" s="34"/>
      <c r="M167" s="164" t="s">
        <v>3</v>
      </c>
      <c r="N167" s="165" t="s">
        <v>44</v>
      </c>
      <c r="O167" s="35"/>
      <c r="P167" s="166">
        <f>O167*H167</f>
        <v>0</v>
      </c>
      <c r="Q167" s="166">
        <v>0</v>
      </c>
      <c r="R167" s="166">
        <f>Q167*H167</f>
        <v>0</v>
      </c>
      <c r="S167" s="166">
        <v>0</v>
      </c>
      <c r="T167" s="167">
        <f>S167*H167</f>
        <v>0</v>
      </c>
      <c r="AR167" s="17" t="s">
        <v>120</v>
      </c>
      <c r="AT167" s="17" t="s">
        <v>115</v>
      </c>
      <c r="AU167" s="17" t="s">
        <v>78</v>
      </c>
      <c r="AY167" s="17" t="s">
        <v>113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7" t="s">
        <v>22</v>
      </c>
      <c r="BK167" s="168">
        <f>ROUND(I167*H167,2)</f>
        <v>0</v>
      </c>
      <c r="BL167" s="17" t="s">
        <v>120</v>
      </c>
      <c r="BM167" s="17" t="s">
        <v>332</v>
      </c>
    </row>
    <row r="168" spans="2:65" s="11" customFormat="1" x14ac:dyDescent="0.3">
      <c r="B168" s="169"/>
      <c r="D168" s="170" t="s">
        <v>121</v>
      </c>
      <c r="E168" s="171" t="s">
        <v>3</v>
      </c>
      <c r="F168" s="172" t="s">
        <v>312</v>
      </c>
      <c r="H168" s="173" t="s">
        <v>3</v>
      </c>
      <c r="I168" s="174"/>
      <c r="L168" s="169"/>
      <c r="M168" s="175"/>
      <c r="N168" s="176"/>
      <c r="O168" s="176"/>
      <c r="P168" s="176"/>
      <c r="Q168" s="176"/>
      <c r="R168" s="176"/>
      <c r="S168" s="176"/>
      <c r="T168" s="177"/>
      <c r="AT168" s="173" t="s">
        <v>121</v>
      </c>
      <c r="AU168" s="173" t="s">
        <v>78</v>
      </c>
      <c r="AV168" s="11" t="s">
        <v>22</v>
      </c>
      <c r="AW168" s="11" t="s">
        <v>37</v>
      </c>
      <c r="AX168" s="11" t="s">
        <v>73</v>
      </c>
      <c r="AY168" s="173" t="s">
        <v>113</v>
      </c>
    </row>
    <row r="169" spans="2:65" s="12" customFormat="1" x14ac:dyDescent="0.3">
      <c r="B169" s="178"/>
      <c r="D169" s="170" t="s">
        <v>121</v>
      </c>
      <c r="E169" s="187" t="s">
        <v>3</v>
      </c>
      <c r="F169" s="188" t="s">
        <v>333</v>
      </c>
      <c r="H169" s="189">
        <v>98.48</v>
      </c>
      <c r="I169" s="183"/>
      <c r="L169" s="178"/>
      <c r="M169" s="184"/>
      <c r="N169" s="185"/>
      <c r="O169" s="185"/>
      <c r="P169" s="185"/>
      <c r="Q169" s="185"/>
      <c r="R169" s="185"/>
      <c r="S169" s="185"/>
      <c r="T169" s="186"/>
      <c r="AT169" s="187" t="s">
        <v>121</v>
      </c>
      <c r="AU169" s="187" t="s">
        <v>78</v>
      </c>
      <c r="AV169" s="12" t="s">
        <v>78</v>
      </c>
      <c r="AW169" s="12" t="s">
        <v>37</v>
      </c>
      <c r="AX169" s="12" t="s">
        <v>22</v>
      </c>
      <c r="AY169" s="187" t="s">
        <v>113</v>
      </c>
    </row>
    <row r="170" spans="2:65" s="10" customFormat="1" ht="29.85" customHeight="1" x14ac:dyDescent="0.3">
      <c r="B170" s="142"/>
      <c r="D170" s="153" t="s">
        <v>72</v>
      </c>
      <c r="E170" s="154" t="s">
        <v>124</v>
      </c>
      <c r="F170" s="154" t="s">
        <v>334</v>
      </c>
      <c r="I170" s="145"/>
      <c r="J170" s="155">
        <f>BK170</f>
        <v>0</v>
      </c>
      <c r="L170" s="142"/>
      <c r="M170" s="147"/>
      <c r="N170" s="148"/>
      <c r="O170" s="148"/>
      <c r="P170" s="149">
        <f>SUM(P171:P172)</f>
        <v>0</v>
      </c>
      <c r="Q170" s="148"/>
      <c r="R170" s="149">
        <f>SUM(R171:R172)</f>
        <v>0</v>
      </c>
      <c r="S170" s="148"/>
      <c r="T170" s="150">
        <f>SUM(T171:T172)</f>
        <v>0</v>
      </c>
      <c r="AR170" s="143" t="s">
        <v>22</v>
      </c>
      <c r="AT170" s="151" t="s">
        <v>72</v>
      </c>
      <c r="AU170" s="151" t="s">
        <v>22</v>
      </c>
      <c r="AY170" s="143" t="s">
        <v>113</v>
      </c>
      <c r="BK170" s="152">
        <f>SUM(BK171:BK172)</f>
        <v>0</v>
      </c>
    </row>
    <row r="171" spans="2:65" s="1" customFormat="1" ht="22.5" customHeight="1" x14ac:dyDescent="0.3">
      <c r="B171" s="156"/>
      <c r="C171" s="157" t="s">
        <v>196</v>
      </c>
      <c r="D171" s="157" t="s">
        <v>115</v>
      </c>
      <c r="E171" s="158" t="s">
        <v>335</v>
      </c>
      <c r="F171" s="159" t="s">
        <v>336</v>
      </c>
      <c r="G171" s="160" t="s">
        <v>132</v>
      </c>
      <c r="H171" s="161">
        <v>92</v>
      </c>
      <c r="I171" s="162"/>
      <c r="J171" s="163">
        <f>ROUND(I171*H171,2)</f>
        <v>0</v>
      </c>
      <c r="K171" s="159" t="s">
        <v>119</v>
      </c>
      <c r="L171" s="34"/>
      <c r="M171" s="164" t="s">
        <v>3</v>
      </c>
      <c r="N171" s="165" t="s">
        <v>44</v>
      </c>
      <c r="O171" s="35"/>
      <c r="P171" s="166">
        <f>O171*H171</f>
        <v>0</v>
      </c>
      <c r="Q171" s="166">
        <v>0</v>
      </c>
      <c r="R171" s="166">
        <f>Q171*H171</f>
        <v>0</v>
      </c>
      <c r="S171" s="166">
        <v>0</v>
      </c>
      <c r="T171" s="167">
        <f>S171*H171</f>
        <v>0</v>
      </c>
      <c r="AR171" s="17" t="s">
        <v>120</v>
      </c>
      <c r="AT171" s="17" t="s">
        <v>115</v>
      </c>
      <c r="AU171" s="17" t="s">
        <v>78</v>
      </c>
      <c r="AY171" s="17" t="s">
        <v>113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7" t="s">
        <v>22</v>
      </c>
      <c r="BK171" s="168">
        <f>ROUND(I171*H171,2)</f>
        <v>0</v>
      </c>
      <c r="BL171" s="17" t="s">
        <v>120</v>
      </c>
      <c r="BM171" s="17" t="s">
        <v>337</v>
      </c>
    </row>
    <row r="172" spans="2:65" s="12" customFormat="1" x14ac:dyDescent="0.3">
      <c r="B172" s="178"/>
      <c r="D172" s="170" t="s">
        <v>121</v>
      </c>
      <c r="E172" s="187" t="s">
        <v>3</v>
      </c>
      <c r="F172" s="188" t="s">
        <v>338</v>
      </c>
      <c r="H172" s="189">
        <v>92</v>
      </c>
      <c r="I172" s="183"/>
      <c r="L172" s="178"/>
      <c r="M172" s="184"/>
      <c r="N172" s="185"/>
      <c r="O172" s="185"/>
      <c r="P172" s="185"/>
      <c r="Q172" s="185"/>
      <c r="R172" s="185"/>
      <c r="S172" s="185"/>
      <c r="T172" s="186"/>
      <c r="AT172" s="187" t="s">
        <v>121</v>
      </c>
      <c r="AU172" s="187" t="s">
        <v>78</v>
      </c>
      <c r="AV172" s="12" t="s">
        <v>78</v>
      </c>
      <c r="AW172" s="12" t="s">
        <v>37</v>
      </c>
      <c r="AX172" s="12" t="s">
        <v>22</v>
      </c>
      <c r="AY172" s="187" t="s">
        <v>113</v>
      </c>
    </row>
    <row r="173" spans="2:65" s="10" customFormat="1" ht="29.85" customHeight="1" x14ac:dyDescent="0.3">
      <c r="B173" s="142"/>
      <c r="D173" s="153" t="s">
        <v>72</v>
      </c>
      <c r="E173" s="154" t="s">
        <v>120</v>
      </c>
      <c r="F173" s="154" t="s">
        <v>188</v>
      </c>
      <c r="I173" s="145"/>
      <c r="J173" s="155">
        <f>BK173</f>
        <v>0</v>
      </c>
      <c r="L173" s="142"/>
      <c r="M173" s="147"/>
      <c r="N173" s="148"/>
      <c r="O173" s="148"/>
      <c r="P173" s="149">
        <f>SUM(P174:P180)</f>
        <v>0</v>
      </c>
      <c r="Q173" s="148"/>
      <c r="R173" s="149">
        <f>SUM(R174:R180)</f>
        <v>0</v>
      </c>
      <c r="S173" s="148"/>
      <c r="T173" s="150">
        <f>SUM(T174:T180)</f>
        <v>0</v>
      </c>
      <c r="AR173" s="143" t="s">
        <v>22</v>
      </c>
      <c r="AT173" s="151" t="s">
        <v>72</v>
      </c>
      <c r="AU173" s="151" t="s">
        <v>22</v>
      </c>
      <c r="AY173" s="143" t="s">
        <v>113</v>
      </c>
      <c r="BK173" s="152">
        <f>SUM(BK174:BK180)</f>
        <v>0</v>
      </c>
    </row>
    <row r="174" spans="2:65" s="1" customFormat="1" ht="31.5" customHeight="1" x14ac:dyDescent="0.3">
      <c r="B174" s="156"/>
      <c r="C174" s="157" t="s">
        <v>199</v>
      </c>
      <c r="D174" s="157" t="s">
        <v>115</v>
      </c>
      <c r="E174" s="158" t="s">
        <v>190</v>
      </c>
      <c r="F174" s="159" t="s">
        <v>191</v>
      </c>
      <c r="G174" s="160" t="s">
        <v>139</v>
      </c>
      <c r="H174" s="161">
        <v>16.8</v>
      </c>
      <c r="I174" s="162"/>
      <c r="J174" s="163">
        <f>ROUND(I174*H174,2)</f>
        <v>0</v>
      </c>
      <c r="K174" s="159" t="s">
        <v>119</v>
      </c>
      <c r="L174" s="34"/>
      <c r="M174" s="164" t="s">
        <v>3</v>
      </c>
      <c r="N174" s="165" t="s">
        <v>44</v>
      </c>
      <c r="O174" s="35"/>
      <c r="P174" s="166">
        <f>O174*H174</f>
        <v>0</v>
      </c>
      <c r="Q174" s="166">
        <v>0</v>
      </c>
      <c r="R174" s="166">
        <f>Q174*H174</f>
        <v>0</v>
      </c>
      <c r="S174" s="166">
        <v>0</v>
      </c>
      <c r="T174" s="167">
        <f>S174*H174</f>
        <v>0</v>
      </c>
      <c r="AR174" s="17" t="s">
        <v>120</v>
      </c>
      <c r="AT174" s="17" t="s">
        <v>115</v>
      </c>
      <c r="AU174" s="17" t="s">
        <v>78</v>
      </c>
      <c r="AY174" s="17" t="s">
        <v>113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7" t="s">
        <v>22</v>
      </c>
      <c r="BK174" s="168">
        <f>ROUND(I174*H174,2)</f>
        <v>0</v>
      </c>
      <c r="BL174" s="17" t="s">
        <v>120</v>
      </c>
      <c r="BM174" s="17" t="s">
        <v>339</v>
      </c>
    </row>
    <row r="175" spans="2:65" s="11" customFormat="1" x14ac:dyDescent="0.3">
      <c r="B175" s="169"/>
      <c r="D175" s="170" t="s">
        <v>121</v>
      </c>
      <c r="E175" s="171" t="s">
        <v>3</v>
      </c>
      <c r="F175" s="172" t="s">
        <v>312</v>
      </c>
      <c r="H175" s="173" t="s">
        <v>3</v>
      </c>
      <c r="I175" s="174"/>
      <c r="L175" s="169"/>
      <c r="M175" s="175"/>
      <c r="N175" s="176"/>
      <c r="O175" s="176"/>
      <c r="P175" s="176"/>
      <c r="Q175" s="176"/>
      <c r="R175" s="176"/>
      <c r="S175" s="176"/>
      <c r="T175" s="177"/>
      <c r="AT175" s="173" t="s">
        <v>121</v>
      </c>
      <c r="AU175" s="173" t="s">
        <v>78</v>
      </c>
      <c r="AV175" s="11" t="s">
        <v>22</v>
      </c>
      <c r="AW175" s="11" t="s">
        <v>37</v>
      </c>
      <c r="AX175" s="11" t="s">
        <v>73</v>
      </c>
      <c r="AY175" s="173" t="s">
        <v>113</v>
      </c>
    </row>
    <row r="176" spans="2:65" s="12" customFormat="1" x14ac:dyDescent="0.3">
      <c r="B176" s="178"/>
      <c r="D176" s="170" t="s">
        <v>121</v>
      </c>
      <c r="E176" s="187" t="s">
        <v>3</v>
      </c>
      <c r="F176" s="188" t="s">
        <v>340</v>
      </c>
      <c r="H176" s="189">
        <v>11.94</v>
      </c>
      <c r="I176" s="183"/>
      <c r="L176" s="178"/>
      <c r="M176" s="184"/>
      <c r="N176" s="185"/>
      <c r="O176" s="185"/>
      <c r="P176" s="185"/>
      <c r="Q176" s="185"/>
      <c r="R176" s="185"/>
      <c r="S176" s="185"/>
      <c r="T176" s="186"/>
      <c r="AT176" s="187" t="s">
        <v>121</v>
      </c>
      <c r="AU176" s="187" t="s">
        <v>78</v>
      </c>
      <c r="AV176" s="12" t="s">
        <v>78</v>
      </c>
      <c r="AW176" s="12" t="s">
        <v>37</v>
      </c>
      <c r="AX176" s="12" t="s">
        <v>73</v>
      </c>
      <c r="AY176" s="187" t="s">
        <v>113</v>
      </c>
    </row>
    <row r="177" spans="2:65" s="12" customFormat="1" x14ac:dyDescent="0.3">
      <c r="B177" s="178"/>
      <c r="D177" s="170" t="s">
        <v>121</v>
      </c>
      <c r="E177" s="187" t="s">
        <v>3</v>
      </c>
      <c r="F177" s="188" t="s">
        <v>341</v>
      </c>
      <c r="H177" s="189">
        <v>3.7759999999999998</v>
      </c>
      <c r="I177" s="183"/>
      <c r="L177" s="178"/>
      <c r="M177" s="184"/>
      <c r="N177" s="185"/>
      <c r="O177" s="185"/>
      <c r="P177" s="185"/>
      <c r="Q177" s="185"/>
      <c r="R177" s="185"/>
      <c r="S177" s="185"/>
      <c r="T177" s="186"/>
      <c r="AT177" s="187" t="s">
        <v>121</v>
      </c>
      <c r="AU177" s="187" t="s">
        <v>78</v>
      </c>
      <c r="AV177" s="12" t="s">
        <v>78</v>
      </c>
      <c r="AW177" s="12" t="s">
        <v>37</v>
      </c>
      <c r="AX177" s="12" t="s">
        <v>73</v>
      </c>
      <c r="AY177" s="187" t="s">
        <v>113</v>
      </c>
    </row>
    <row r="178" spans="2:65" s="12" customFormat="1" x14ac:dyDescent="0.3">
      <c r="B178" s="178"/>
      <c r="D178" s="170" t="s">
        <v>121</v>
      </c>
      <c r="E178" s="187" t="s">
        <v>3</v>
      </c>
      <c r="F178" s="188" t="s">
        <v>342</v>
      </c>
      <c r="H178" s="189">
        <v>1.08</v>
      </c>
      <c r="I178" s="183"/>
      <c r="L178" s="178"/>
      <c r="M178" s="184"/>
      <c r="N178" s="185"/>
      <c r="O178" s="185"/>
      <c r="P178" s="185"/>
      <c r="Q178" s="185"/>
      <c r="R178" s="185"/>
      <c r="S178" s="185"/>
      <c r="T178" s="186"/>
      <c r="AT178" s="187" t="s">
        <v>121</v>
      </c>
      <c r="AU178" s="187" t="s">
        <v>78</v>
      </c>
      <c r="AV178" s="12" t="s">
        <v>78</v>
      </c>
      <c r="AW178" s="12" t="s">
        <v>37</v>
      </c>
      <c r="AX178" s="12" t="s">
        <v>73</v>
      </c>
      <c r="AY178" s="187" t="s">
        <v>113</v>
      </c>
    </row>
    <row r="179" spans="2:65" s="13" customFormat="1" x14ac:dyDescent="0.3">
      <c r="B179" s="190"/>
      <c r="D179" s="170" t="s">
        <v>121</v>
      </c>
      <c r="E179" s="191" t="s">
        <v>3</v>
      </c>
      <c r="F179" s="192" t="s">
        <v>143</v>
      </c>
      <c r="H179" s="193">
        <v>16.795999999999999</v>
      </c>
      <c r="I179" s="194"/>
      <c r="L179" s="190"/>
      <c r="M179" s="195"/>
      <c r="N179" s="196"/>
      <c r="O179" s="196"/>
      <c r="P179" s="196"/>
      <c r="Q179" s="196"/>
      <c r="R179" s="196"/>
      <c r="S179" s="196"/>
      <c r="T179" s="197"/>
      <c r="AT179" s="198" t="s">
        <v>121</v>
      </c>
      <c r="AU179" s="198" t="s">
        <v>78</v>
      </c>
      <c r="AV179" s="13" t="s">
        <v>120</v>
      </c>
      <c r="AW179" s="13" t="s">
        <v>37</v>
      </c>
      <c r="AX179" s="13" t="s">
        <v>73</v>
      </c>
      <c r="AY179" s="198" t="s">
        <v>113</v>
      </c>
    </row>
    <row r="180" spans="2:65" s="12" customFormat="1" x14ac:dyDescent="0.3">
      <c r="B180" s="178"/>
      <c r="D180" s="170" t="s">
        <v>121</v>
      </c>
      <c r="E180" s="187" t="s">
        <v>3</v>
      </c>
      <c r="F180" s="188" t="s">
        <v>343</v>
      </c>
      <c r="H180" s="189">
        <v>16.8</v>
      </c>
      <c r="I180" s="183"/>
      <c r="L180" s="178"/>
      <c r="M180" s="184"/>
      <c r="N180" s="185"/>
      <c r="O180" s="185"/>
      <c r="P180" s="185"/>
      <c r="Q180" s="185"/>
      <c r="R180" s="185"/>
      <c r="S180" s="185"/>
      <c r="T180" s="186"/>
      <c r="AT180" s="187" t="s">
        <v>121</v>
      </c>
      <c r="AU180" s="187" t="s">
        <v>78</v>
      </c>
      <c r="AV180" s="12" t="s">
        <v>78</v>
      </c>
      <c r="AW180" s="12" t="s">
        <v>37</v>
      </c>
      <c r="AX180" s="12" t="s">
        <v>22</v>
      </c>
      <c r="AY180" s="187" t="s">
        <v>113</v>
      </c>
    </row>
    <row r="181" spans="2:65" s="10" customFormat="1" ht="29.85" customHeight="1" x14ac:dyDescent="0.3">
      <c r="B181" s="142"/>
      <c r="D181" s="153" t="s">
        <v>72</v>
      </c>
      <c r="E181" s="154" t="s">
        <v>129</v>
      </c>
      <c r="F181" s="154" t="s">
        <v>192</v>
      </c>
      <c r="I181" s="145"/>
      <c r="J181" s="155">
        <f>BK181</f>
        <v>0</v>
      </c>
      <c r="L181" s="142"/>
      <c r="M181" s="147"/>
      <c r="N181" s="148"/>
      <c r="O181" s="148"/>
      <c r="P181" s="149">
        <f>SUM(P182:P193)</f>
        <v>0</v>
      </c>
      <c r="Q181" s="148"/>
      <c r="R181" s="149">
        <f>SUM(R182:R193)</f>
        <v>18.054135000000002</v>
      </c>
      <c r="S181" s="148"/>
      <c r="T181" s="150">
        <f>SUM(T182:T193)</f>
        <v>0</v>
      </c>
      <c r="AR181" s="143" t="s">
        <v>22</v>
      </c>
      <c r="AT181" s="151" t="s">
        <v>72</v>
      </c>
      <c r="AU181" s="151" t="s">
        <v>22</v>
      </c>
      <c r="AY181" s="143" t="s">
        <v>113</v>
      </c>
      <c r="BK181" s="152">
        <f>SUM(BK182:BK193)</f>
        <v>0</v>
      </c>
    </row>
    <row r="182" spans="2:65" s="1" customFormat="1" ht="31.5" customHeight="1" x14ac:dyDescent="0.3">
      <c r="B182" s="156"/>
      <c r="C182" s="157" t="s">
        <v>202</v>
      </c>
      <c r="D182" s="157" t="s">
        <v>115</v>
      </c>
      <c r="E182" s="158" t="s">
        <v>194</v>
      </c>
      <c r="F182" s="159" t="s">
        <v>195</v>
      </c>
      <c r="G182" s="160" t="s">
        <v>118</v>
      </c>
      <c r="H182" s="161">
        <v>16.5</v>
      </c>
      <c r="I182" s="162"/>
      <c r="J182" s="163">
        <f>ROUND(I182*H182,2)</f>
        <v>0</v>
      </c>
      <c r="K182" s="159" t="s">
        <v>119</v>
      </c>
      <c r="L182" s="34"/>
      <c r="M182" s="164" t="s">
        <v>3</v>
      </c>
      <c r="N182" s="165" t="s">
        <v>44</v>
      </c>
      <c r="O182" s="35"/>
      <c r="P182" s="166">
        <f>O182*H182</f>
        <v>0</v>
      </c>
      <c r="Q182" s="166">
        <v>0.27994000000000002</v>
      </c>
      <c r="R182" s="166">
        <f>Q182*H182</f>
        <v>4.6190100000000003</v>
      </c>
      <c r="S182" s="166">
        <v>0</v>
      </c>
      <c r="T182" s="167">
        <f>S182*H182</f>
        <v>0</v>
      </c>
      <c r="AR182" s="17" t="s">
        <v>120</v>
      </c>
      <c r="AT182" s="17" t="s">
        <v>115</v>
      </c>
      <c r="AU182" s="17" t="s">
        <v>78</v>
      </c>
      <c r="AY182" s="17" t="s">
        <v>113</v>
      </c>
      <c r="BE182" s="168">
        <f>IF(N182="základní",J182,0)</f>
        <v>0</v>
      </c>
      <c r="BF182" s="168">
        <f>IF(N182="snížená",J182,0)</f>
        <v>0</v>
      </c>
      <c r="BG182" s="168">
        <f>IF(N182="zákl. přenesená",J182,0)</f>
        <v>0</v>
      </c>
      <c r="BH182" s="168">
        <f>IF(N182="sníž. přenesená",J182,0)</f>
        <v>0</v>
      </c>
      <c r="BI182" s="168">
        <f>IF(N182="nulová",J182,0)</f>
        <v>0</v>
      </c>
      <c r="BJ182" s="17" t="s">
        <v>22</v>
      </c>
      <c r="BK182" s="168">
        <f>ROUND(I182*H182,2)</f>
        <v>0</v>
      </c>
      <c r="BL182" s="17" t="s">
        <v>120</v>
      </c>
      <c r="BM182" s="17" t="s">
        <v>344</v>
      </c>
    </row>
    <row r="183" spans="2:65" s="11" customFormat="1" x14ac:dyDescent="0.3">
      <c r="B183" s="169"/>
      <c r="D183" s="170" t="s">
        <v>121</v>
      </c>
      <c r="E183" s="171" t="s">
        <v>3</v>
      </c>
      <c r="F183" s="172" t="s">
        <v>345</v>
      </c>
      <c r="H183" s="173" t="s">
        <v>3</v>
      </c>
      <c r="I183" s="174"/>
      <c r="L183" s="169"/>
      <c r="M183" s="175"/>
      <c r="N183" s="176"/>
      <c r="O183" s="176"/>
      <c r="P183" s="176"/>
      <c r="Q183" s="176"/>
      <c r="R183" s="176"/>
      <c r="S183" s="176"/>
      <c r="T183" s="177"/>
      <c r="AT183" s="173" t="s">
        <v>121</v>
      </c>
      <c r="AU183" s="173" t="s">
        <v>78</v>
      </c>
      <c r="AV183" s="11" t="s">
        <v>22</v>
      </c>
      <c r="AW183" s="11" t="s">
        <v>37</v>
      </c>
      <c r="AX183" s="11" t="s">
        <v>73</v>
      </c>
      <c r="AY183" s="173" t="s">
        <v>113</v>
      </c>
    </row>
    <row r="184" spans="2:65" s="12" customFormat="1" x14ac:dyDescent="0.3">
      <c r="B184" s="178"/>
      <c r="D184" s="179" t="s">
        <v>121</v>
      </c>
      <c r="E184" s="180" t="s">
        <v>3</v>
      </c>
      <c r="F184" s="181" t="s">
        <v>271</v>
      </c>
      <c r="H184" s="182">
        <v>16.5</v>
      </c>
      <c r="I184" s="183"/>
      <c r="L184" s="178"/>
      <c r="M184" s="184"/>
      <c r="N184" s="185"/>
      <c r="O184" s="185"/>
      <c r="P184" s="185"/>
      <c r="Q184" s="185"/>
      <c r="R184" s="185"/>
      <c r="S184" s="185"/>
      <c r="T184" s="186"/>
      <c r="AT184" s="187" t="s">
        <v>121</v>
      </c>
      <c r="AU184" s="187" t="s">
        <v>78</v>
      </c>
      <c r="AV184" s="12" t="s">
        <v>78</v>
      </c>
      <c r="AW184" s="12" t="s">
        <v>37</v>
      </c>
      <c r="AX184" s="12" t="s">
        <v>22</v>
      </c>
      <c r="AY184" s="187" t="s">
        <v>113</v>
      </c>
    </row>
    <row r="185" spans="2:65" s="1" customFormat="1" ht="31.5" customHeight="1" x14ac:dyDescent="0.3">
      <c r="B185" s="156"/>
      <c r="C185" s="157" t="s">
        <v>206</v>
      </c>
      <c r="D185" s="157" t="s">
        <v>115</v>
      </c>
      <c r="E185" s="158" t="s">
        <v>197</v>
      </c>
      <c r="F185" s="159" t="s">
        <v>198</v>
      </c>
      <c r="G185" s="160" t="s">
        <v>118</v>
      </c>
      <c r="H185" s="161">
        <v>16.5</v>
      </c>
      <c r="I185" s="162"/>
      <c r="J185" s="163">
        <f>ROUND(I185*H185,2)</f>
        <v>0</v>
      </c>
      <c r="K185" s="159" t="s">
        <v>119</v>
      </c>
      <c r="L185" s="34"/>
      <c r="M185" s="164" t="s">
        <v>3</v>
      </c>
      <c r="N185" s="165" t="s">
        <v>44</v>
      </c>
      <c r="O185" s="35"/>
      <c r="P185" s="166">
        <f>O185*H185</f>
        <v>0</v>
      </c>
      <c r="Q185" s="166">
        <v>0.26244000000000001</v>
      </c>
      <c r="R185" s="166">
        <f>Q185*H185</f>
        <v>4.33026</v>
      </c>
      <c r="S185" s="166">
        <v>0</v>
      </c>
      <c r="T185" s="167">
        <f>S185*H185</f>
        <v>0</v>
      </c>
      <c r="AR185" s="17" t="s">
        <v>120</v>
      </c>
      <c r="AT185" s="17" t="s">
        <v>115</v>
      </c>
      <c r="AU185" s="17" t="s">
        <v>78</v>
      </c>
      <c r="AY185" s="17" t="s">
        <v>113</v>
      </c>
      <c r="BE185" s="168">
        <f>IF(N185="základní",J185,0)</f>
        <v>0</v>
      </c>
      <c r="BF185" s="168">
        <f>IF(N185="snížená",J185,0)</f>
        <v>0</v>
      </c>
      <c r="BG185" s="168">
        <f>IF(N185="zákl. přenesená",J185,0)</f>
        <v>0</v>
      </c>
      <c r="BH185" s="168">
        <f>IF(N185="sníž. přenesená",J185,0)</f>
        <v>0</v>
      </c>
      <c r="BI185" s="168">
        <f>IF(N185="nulová",J185,0)</f>
        <v>0</v>
      </c>
      <c r="BJ185" s="17" t="s">
        <v>22</v>
      </c>
      <c r="BK185" s="168">
        <f>ROUND(I185*H185,2)</f>
        <v>0</v>
      </c>
      <c r="BL185" s="17" t="s">
        <v>120</v>
      </c>
      <c r="BM185" s="17" t="s">
        <v>346</v>
      </c>
    </row>
    <row r="186" spans="2:65" s="11" customFormat="1" x14ac:dyDescent="0.3">
      <c r="B186" s="169"/>
      <c r="D186" s="170" t="s">
        <v>121</v>
      </c>
      <c r="E186" s="171" t="s">
        <v>3</v>
      </c>
      <c r="F186" s="172" t="s">
        <v>345</v>
      </c>
      <c r="H186" s="173" t="s">
        <v>3</v>
      </c>
      <c r="I186" s="174"/>
      <c r="L186" s="169"/>
      <c r="M186" s="175"/>
      <c r="N186" s="176"/>
      <c r="O186" s="176"/>
      <c r="P186" s="176"/>
      <c r="Q186" s="176"/>
      <c r="R186" s="176"/>
      <c r="S186" s="176"/>
      <c r="T186" s="177"/>
      <c r="AT186" s="173" t="s">
        <v>121</v>
      </c>
      <c r="AU186" s="173" t="s">
        <v>78</v>
      </c>
      <c r="AV186" s="11" t="s">
        <v>22</v>
      </c>
      <c r="AW186" s="11" t="s">
        <v>37</v>
      </c>
      <c r="AX186" s="11" t="s">
        <v>73</v>
      </c>
      <c r="AY186" s="173" t="s">
        <v>113</v>
      </c>
    </row>
    <row r="187" spans="2:65" s="12" customFormat="1" x14ac:dyDescent="0.3">
      <c r="B187" s="178"/>
      <c r="D187" s="179" t="s">
        <v>121</v>
      </c>
      <c r="E187" s="180" t="s">
        <v>3</v>
      </c>
      <c r="F187" s="181" t="s">
        <v>271</v>
      </c>
      <c r="H187" s="182">
        <v>16.5</v>
      </c>
      <c r="I187" s="183"/>
      <c r="L187" s="178"/>
      <c r="M187" s="184"/>
      <c r="N187" s="185"/>
      <c r="O187" s="185"/>
      <c r="P187" s="185"/>
      <c r="Q187" s="185"/>
      <c r="R187" s="185"/>
      <c r="S187" s="185"/>
      <c r="T187" s="186"/>
      <c r="AT187" s="187" t="s">
        <v>121</v>
      </c>
      <c r="AU187" s="187" t="s">
        <v>78</v>
      </c>
      <c r="AV187" s="12" t="s">
        <v>78</v>
      </c>
      <c r="AW187" s="12" t="s">
        <v>37</v>
      </c>
      <c r="AX187" s="12" t="s">
        <v>22</v>
      </c>
      <c r="AY187" s="187" t="s">
        <v>113</v>
      </c>
    </row>
    <row r="188" spans="2:65" s="1" customFormat="1" ht="31.5" customHeight="1" x14ac:dyDescent="0.3">
      <c r="B188" s="156"/>
      <c r="C188" s="157" t="s">
        <v>207</v>
      </c>
      <c r="D188" s="157" t="s">
        <v>115</v>
      </c>
      <c r="E188" s="158" t="s">
        <v>200</v>
      </c>
      <c r="F188" s="159" t="s">
        <v>201</v>
      </c>
      <c r="G188" s="160" t="s">
        <v>118</v>
      </c>
      <c r="H188" s="161">
        <v>16.5</v>
      </c>
      <c r="I188" s="162"/>
      <c r="J188" s="163">
        <f>ROUND(I188*H188,2)</f>
        <v>0</v>
      </c>
      <c r="K188" s="159" t="s">
        <v>119</v>
      </c>
      <c r="L188" s="34"/>
      <c r="M188" s="164" t="s">
        <v>3</v>
      </c>
      <c r="N188" s="165" t="s">
        <v>44</v>
      </c>
      <c r="O188" s="35"/>
      <c r="P188" s="166">
        <f>O188*H188</f>
        <v>0</v>
      </c>
      <c r="Q188" s="166">
        <v>0.39561000000000002</v>
      </c>
      <c r="R188" s="166">
        <f>Q188*H188</f>
        <v>6.5275650000000001</v>
      </c>
      <c r="S188" s="166">
        <v>0</v>
      </c>
      <c r="T188" s="167">
        <f>S188*H188</f>
        <v>0</v>
      </c>
      <c r="AR188" s="17" t="s">
        <v>120</v>
      </c>
      <c r="AT188" s="17" t="s">
        <v>115</v>
      </c>
      <c r="AU188" s="17" t="s">
        <v>78</v>
      </c>
      <c r="AY188" s="17" t="s">
        <v>113</v>
      </c>
      <c r="BE188" s="168">
        <f>IF(N188="základní",J188,0)</f>
        <v>0</v>
      </c>
      <c r="BF188" s="168">
        <f>IF(N188="snížená",J188,0)</f>
        <v>0</v>
      </c>
      <c r="BG188" s="168">
        <f>IF(N188="zákl. přenesená",J188,0)</f>
        <v>0</v>
      </c>
      <c r="BH188" s="168">
        <f>IF(N188="sníž. přenesená",J188,0)</f>
        <v>0</v>
      </c>
      <c r="BI188" s="168">
        <f>IF(N188="nulová",J188,0)</f>
        <v>0</v>
      </c>
      <c r="BJ188" s="17" t="s">
        <v>22</v>
      </c>
      <c r="BK188" s="168">
        <f>ROUND(I188*H188,2)</f>
        <v>0</v>
      </c>
      <c r="BL188" s="17" t="s">
        <v>120</v>
      </c>
      <c r="BM188" s="17" t="s">
        <v>347</v>
      </c>
    </row>
    <row r="189" spans="2:65" s="11" customFormat="1" x14ac:dyDescent="0.3">
      <c r="B189" s="169"/>
      <c r="D189" s="170" t="s">
        <v>121</v>
      </c>
      <c r="E189" s="171" t="s">
        <v>3</v>
      </c>
      <c r="F189" s="172" t="s">
        <v>345</v>
      </c>
      <c r="H189" s="173" t="s">
        <v>3</v>
      </c>
      <c r="I189" s="174"/>
      <c r="L189" s="169"/>
      <c r="M189" s="175"/>
      <c r="N189" s="176"/>
      <c r="O189" s="176"/>
      <c r="P189" s="176"/>
      <c r="Q189" s="176"/>
      <c r="R189" s="176"/>
      <c r="S189" s="176"/>
      <c r="T189" s="177"/>
      <c r="AT189" s="173" t="s">
        <v>121</v>
      </c>
      <c r="AU189" s="173" t="s">
        <v>78</v>
      </c>
      <c r="AV189" s="11" t="s">
        <v>22</v>
      </c>
      <c r="AW189" s="11" t="s">
        <v>37</v>
      </c>
      <c r="AX189" s="11" t="s">
        <v>73</v>
      </c>
      <c r="AY189" s="173" t="s">
        <v>113</v>
      </c>
    </row>
    <row r="190" spans="2:65" s="12" customFormat="1" x14ac:dyDescent="0.3">
      <c r="B190" s="178"/>
      <c r="D190" s="179" t="s">
        <v>121</v>
      </c>
      <c r="E190" s="180" t="s">
        <v>3</v>
      </c>
      <c r="F190" s="181" t="s">
        <v>271</v>
      </c>
      <c r="H190" s="182">
        <v>16.5</v>
      </c>
      <c r="I190" s="183"/>
      <c r="L190" s="178"/>
      <c r="M190" s="184"/>
      <c r="N190" s="185"/>
      <c r="O190" s="185"/>
      <c r="P190" s="185"/>
      <c r="Q190" s="185"/>
      <c r="R190" s="185"/>
      <c r="S190" s="185"/>
      <c r="T190" s="186"/>
      <c r="AT190" s="187" t="s">
        <v>121</v>
      </c>
      <c r="AU190" s="187" t="s">
        <v>78</v>
      </c>
      <c r="AV190" s="12" t="s">
        <v>78</v>
      </c>
      <c r="AW190" s="12" t="s">
        <v>37</v>
      </c>
      <c r="AX190" s="12" t="s">
        <v>22</v>
      </c>
      <c r="AY190" s="187" t="s">
        <v>113</v>
      </c>
    </row>
    <row r="191" spans="2:65" s="1" customFormat="1" ht="31.5" customHeight="1" x14ac:dyDescent="0.3">
      <c r="B191" s="156"/>
      <c r="C191" s="157" t="s">
        <v>208</v>
      </c>
      <c r="D191" s="157" t="s">
        <v>115</v>
      </c>
      <c r="E191" s="158" t="s">
        <v>203</v>
      </c>
      <c r="F191" s="159" t="s">
        <v>204</v>
      </c>
      <c r="G191" s="160" t="s">
        <v>118</v>
      </c>
      <c r="H191" s="161">
        <v>16.5</v>
      </c>
      <c r="I191" s="162"/>
      <c r="J191" s="163">
        <f>ROUND(I191*H191,2)</f>
        <v>0</v>
      </c>
      <c r="K191" s="159" t="s">
        <v>119</v>
      </c>
      <c r="L191" s="34"/>
      <c r="M191" s="164" t="s">
        <v>3</v>
      </c>
      <c r="N191" s="165" t="s">
        <v>44</v>
      </c>
      <c r="O191" s="35"/>
      <c r="P191" s="166">
        <f>O191*H191</f>
        <v>0</v>
      </c>
      <c r="Q191" s="166">
        <v>0.15620000000000001</v>
      </c>
      <c r="R191" s="166">
        <f>Q191*H191</f>
        <v>2.5773000000000001</v>
      </c>
      <c r="S191" s="166">
        <v>0</v>
      </c>
      <c r="T191" s="167">
        <f>S191*H191</f>
        <v>0</v>
      </c>
      <c r="AR191" s="17" t="s">
        <v>120</v>
      </c>
      <c r="AT191" s="17" t="s">
        <v>115</v>
      </c>
      <c r="AU191" s="17" t="s">
        <v>78</v>
      </c>
      <c r="AY191" s="17" t="s">
        <v>113</v>
      </c>
      <c r="BE191" s="168">
        <f>IF(N191="základní",J191,0)</f>
        <v>0</v>
      </c>
      <c r="BF191" s="168">
        <f>IF(N191="snížená",J191,0)</f>
        <v>0</v>
      </c>
      <c r="BG191" s="168">
        <f>IF(N191="zákl. přenesená",J191,0)</f>
        <v>0</v>
      </c>
      <c r="BH191" s="168">
        <f>IF(N191="sníž. přenesená",J191,0)</f>
        <v>0</v>
      </c>
      <c r="BI191" s="168">
        <f>IF(N191="nulová",J191,0)</f>
        <v>0</v>
      </c>
      <c r="BJ191" s="17" t="s">
        <v>22</v>
      </c>
      <c r="BK191" s="168">
        <f>ROUND(I191*H191,2)</f>
        <v>0</v>
      </c>
      <c r="BL191" s="17" t="s">
        <v>120</v>
      </c>
      <c r="BM191" s="17" t="s">
        <v>348</v>
      </c>
    </row>
    <row r="192" spans="2:65" s="11" customFormat="1" x14ac:dyDescent="0.3">
      <c r="B192" s="169"/>
      <c r="D192" s="170" t="s">
        <v>121</v>
      </c>
      <c r="E192" s="171" t="s">
        <v>3</v>
      </c>
      <c r="F192" s="172" t="s">
        <v>345</v>
      </c>
      <c r="H192" s="173" t="s">
        <v>3</v>
      </c>
      <c r="I192" s="174"/>
      <c r="L192" s="169"/>
      <c r="M192" s="175"/>
      <c r="N192" s="176"/>
      <c r="O192" s="176"/>
      <c r="P192" s="176"/>
      <c r="Q192" s="176"/>
      <c r="R192" s="176"/>
      <c r="S192" s="176"/>
      <c r="T192" s="177"/>
      <c r="AT192" s="173" t="s">
        <v>121</v>
      </c>
      <c r="AU192" s="173" t="s">
        <v>78</v>
      </c>
      <c r="AV192" s="11" t="s">
        <v>22</v>
      </c>
      <c r="AW192" s="11" t="s">
        <v>37</v>
      </c>
      <c r="AX192" s="11" t="s">
        <v>73</v>
      </c>
      <c r="AY192" s="173" t="s">
        <v>113</v>
      </c>
    </row>
    <row r="193" spans="2:65" s="12" customFormat="1" x14ac:dyDescent="0.3">
      <c r="B193" s="178"/>
      <c r="D193" s="170" t="s">
        <v>121</v>
      </c>
      <c r="E193" s="187" t="s">
        <v>3</v>
      </c>
      <c r="F193" s="188" t="s">
        <v>271</v>
      </c>
      <c r="H193" s="189">
        <v>16.5</v>
      </c>
      <c r="I193" s="183"/>
      <c r="L193" s="178"/>
      <c r="M193" s="184"/>
      <c r="N193" s="185"/>
      <c r="O193" s="185"/>
      <c r="P193" s="185"/>
      <c r="Q193" s="185"/>
      <c r="R193" s="185"/>
      <c r="S193" s="185"/>
      <c r="T193" s="186"/>
      <c r="AT193" s="187" t="s">
        <v>121</v>
      </c>
      <c r="AU193" s="187" t="s">
        <v>78</v>
      </c>
      <c r="AV193" s="12" t="s">
        <v>78</v>
      </c>
      <c r="AW193" s="12" t="s">
        <v>37</v>
      </c>
      <c r="AX193" s="12" t="s">
        <v>22</v>
      </c>
      <c r="AY193" s="187" t="s">
        <v>113</v>
      </c>
    </row>
    <row r="194" spans="2:65" s="10" customFormat="1" ht="29.85" customHeight="1" x14ac:dyDescent="0.3">
      <c r="B194" s="142"/>
      <c r="D194" s="153" t="s">
        <v>72</v>
      </c>
      <c r="E194" s="154" t="s">
        <v>140</v>
      </c>
      <c r="F194" s="154" t="s">
        <v>205</v>
      </c>
      <c r="I194" s="145"/>
      <c r="J194" s="155">
        <f>BK194</f>
        <v>0</v>
      </c>
      <c r="L194" s="142"/>
      <c r="M194" s="147"/>
      <c r="N194" s="148"/>
      <c r="O194" s="148"/>
      <c r="P194" s="149">
        <f>SUM(P195:P268)</f>
        <v>0</v>
      </c>
      <c r="Q194" s="148"/>
      <c r="R194" s="149">
        <f>SUM(R195:R268)</f>
        <v>2.9126099999999999</v>
      </c>
      <c r="S194" s="148"/>
      <c r="T194" s="150">
        <f>SUM(T195:T268)</f>
        <v>0</v>
      </c>
      <c r="AR194" s="143" t="s">
        <v>22</v>
      </c>
      <c r="AT194" s="151" t="s">
        <v>72</v>
      </c>
      <c r="AU194" s="151" t="s">
        <v>22</v>
      </c>
      <c r="AY194" s="143" t="s">
        <v>113</v>
      </c>
      <c r="BK194" s="152">
        <f>SUM(BK195:BK268)</f>
        <v>0</v>
      </c>
    </row>
    <row r="195" spans="2:65" s="1" customFormat="1" ht="31.5" customHeight="1" x14ac:dyDescent="0.3">
      <c r="B195" s="156"/>
      <c r="C195" s="157" t="s">
        <v>210</v>
      </c>
      <c r="D195" s="157" t="s">
        <v>115</v>
      </c>
      <c r="E195" s="158" t="s">
        <v>349</v>
      </c>
      <c r="F195" s="159" t="s">
        <v>350</v>
      </c>
      <c r="G195" s="160" t="s">
        <v>132</v>
      </c>
      <c r="H195" s="161">
        <v>92</v>
      </c>
      <c r="I195" s="162"/>
      <c r="J195" s="163">
        <f>ROUND(I195*H195,2)</f>
        <v>0</v>
      </c>
      <c r="K195" s="159" t="s">
        <v>119</v>
      </c>
      <c r="L195" s="34"/>
      <c r="M195" s="164" t="s">
        <v>3</v>
      </c>
      <c r="N195" s="165" t="s">
        <v>44</v>
      </c>
      <c r="O195" s="35"/>
      <c r="P195" s="166">
        <f>O195*H195</f>
        <v>0</v>
      </c>
      <c r="Q195" s="166">
        <v>4.8199999999999996E-3</v>
      </c>
      <c r="R195" s="166">
        <f>Q195*H195</f>
        <v>0.44343999999999995</v>
      </c>
      <c r="S195" s="166">
        <v>0</v>
      </c>
      <c r="T195" s="167">
        <f>S195*H195</f>
        <v>0</v>
      </c>
      <c r="AR195" s="17" t="s">
        <v>120</v>
      </c>
      <c r="AT195" s="17" t="s">
        <v>115</v>
      </c>
      <c r="AU195" s="17" t="s">
        <v>78</v>
      </c>
      <c r="AY195" s="17" t="s">
        <v>113</v>
      </c>
      <c r="BE195" s="168">
        <f>IF(N195="základní",J195,0)</f>
        <v>0</v>
      </c>
      <c r="BF195" s="168">
        <f>IF(N195="snížená",J195,0)</f>
        <v>0</v>
      </c>
      <c r="BG195" s="168">
        <f>IF(N195="zákl. přenesená",J195,0)</f>
        <v>0</v>
      </c>
      <c r="BH195" s="168">
        <f>IF(N195="sníž. přenesená",J195,0)</f>
        <v>0</v>
      </c>
      <c r="BI195" s="168">
        <f>IF(N195="nulová",J195,0)</f>
        <v>0</v>
      </c>
      <c r="BJ195" s="17" t="s">
        <v>22</v>
      </c>
      <c r="BK195" s="168">
        <f>ROUND(I195*H195,2)</f>
        <v>0</v>
      </c>
      <c r="BL195" s="17" t="s">
        <v>120</v>
      </c>
      <c r="BM195" s="17" t="s">
        <v>351</v>
      </c>
    </row>
    <row r="196" spans="2:65" s="11" customFormat="1" x14ac:dyDescent="0.3">
      <c r="B196" s="169"/>
      <c r="D196" s="170" t="s">
        <v>121</v>
      </c>
      <c r="E196" s="171" t="s">
        <v>3</v>
      </c>
      <c r="F196" s="172" t="s">
        <v>291</v>
      </c>
      <c r="H196" s="173" t="s">
        <v>3</v>
      </c>
      <c r="I196" s="174"/>
      <c r="L196" s="169"/>
      <c r="M196" s="175"/>
      <c r="N196" s="176"/>
      <c r="O196" s="176"/>
      <c r="P196" s="176"/>
      <c r="Q196" s="176"/>
      <c r="R196" s="176"/>
      <c r="S196" s="176"/>
      <c r="T196" s="177"/>
      <c r="AT196" s="173" t="s">
        <v>121</v>
      </c>
      <c r="AU196" s="173" t="s">
        <v>78</v>
      </c>
      <c r="AV196" s="11" t="s">
        <v>22</v>
      </c>
      <c r="AW196" s="11" t="s">
        <v>37</v>
      </c>
      <c r="AX196" s="11" t="s">
        <v>73</v>
      </c>
      <c r="AY196" s="173" t="s">
        <v>113</v>
      </c>
    </row>
    <row r="197" spans="2:65" s="12" customFormat="1" x14ac:dyDescent="0.3">
      <c r="B197" s="178"/>
      <c r="D197" s="170" t="s">
        <v>121</v>
      </c>
      <c r="E197" s="187" t="s">
        <v>3</v>
      </c>
      <c r="F197" s="188" t="s">
        <v>352</v>
      </c>
      <c r="H197" s="189">
        <v>91.54</v>
      </c>
      <c r="I197" s="183"/>
      <c r="L197" s="178"/>
      <c r="M197" s="184"/>
      <c r="N197" s="185"/>
      <c r="O197" s="185"/>
      <c r="P197" s="185"/>
      <c r="Q197" s="185"/>
      <c r="R197" s="185"/>
      <c r="S197" s="185"/>
      <c r="T197" s="186"/>
      <c r="AT197" s="187" t="s">
        <v>121</v>
      </c>
      <c r="AU197" s="187" t="s">
        <v>78</v>
      </c>
      <c r="AV197" s="12" t="s">
        <v>78</v>
      </c>
      <c r="AW197" s="12" t="s">
        <v>37</v>
      </c>
      <c r="AX197" s="12" t="s">
        <v>73</v>
      </c>
      <c r="AY197" s="187" t="s">
        <v>113</v>
      </c>
    </row>
    <row r="198" spans="2:65" s="13" customFormat="1" x14ac:dyDescent="0.3">
      <c r="B198" s="190"/>
      <c r="D198" s="170" t="s">
        <v>121</v>
      </c>
      <c r="E198" s="191" t="s">
        <v>3</v>
      </c>
      <c r="F198" s="192" t="s">
        <v>143</v>
      </c>
      <c r="H198" s="193">
        <v>91.54</v>
      </c>
      <c r="I198" s="194"/>
      <c r="L198" s="190"/>
      <c r="M198" s="195"/>
      <c r="N198" s="196"/>
      <c r="O198" s="196"/>
      <c r="P198" s="196"/>
      <c r="Q198" s="196"/>
      <c r="R198" s="196"/>
      <c r="S198" s="196"/>
      <c r="T198" s="197"/>
      <c r="AT198" s="198" t="s">
        <v>121</v>
      </c>
      <c r="AU198" s="198" t="s">
        <v>78</v>
      </c>
      <c r="AV198" s="13" t="s">
        <v>120</v>
      </c>
      <c r="AW198" s="13" t="s">
        <v>37</v>
      </c>
      <c r="AX198" s="13" t="s">
        <v>73</v>
      </c>
      <c r="AY198" s="198" t="s">
        <v>113</v>
      </c>
    </row>
    <row r="199" spans="2:65" s="12" customFormat="1" x14ac:dyDescent="0.3">
      <c r="B199" s="178"/>
      <c r="D199" s="179" t="s">
        <v>121</v>
      </c>
      <c r="E199" s="180" t="s">
        <v>3</v>
      </c>
      <c r="F199" s="181" t="s">
        <v>338</v>
      </c>
      <c r="H199" s="182">
        <v>92</v>
      </c>
      <c r="I199" s="183"/>
      <c r="L199" s="178"/>
      <c r="M199" s="184"/>
      <c r="N199" s="185"/>
      <c r="O199" s="185"/>
      <c r="P199" s="185"/>
      <c r="Q199" s="185"/>
      <c r="R199" s="185"/>
      <c r="S199" s="185"/>
      <c r="T199" s="186"/>
      <c r="AT199" s="187" t="s">
        <v>121</v>
      </c>
      <c r="AU199" s="187" t="s">
        <v>78</v>
      </c>
      <c r="AV199" s="12" t="s">
        <v>78</v>
      </c>
      <c r="AW199" s="12" t="s">
        <v>37</v>
      </c>
      <c r="AX199" s="12" t="s">
        <v>22</v>
      </c>
      <c r="AY199" s="187" t="s">
        <v>113</v>
      </c>
    </row>
    <row r="200" spans="2:65" s="1" customFormat="1" ht="31.5" customHeight="1" x14ac:dyDescent="0.3">
      <c r="B200" s="156"/>
      <c r="C200" s="157" t="s">
        <v>211</v>
      </c>
      <c r="D200" s="157" t="s">
        <v>115</v>
      </c>
      <c r="E200" s="158" t="s">
        <v>353</v>
      </c>
      <c r="F200" s="159" t="s">
        <v>354</v>
      </c>
      <c r="G200" s="160" t="s">
        <v>209</v>
      </c>
      <c r="H200" s="161">
        <v>2</v>
      </c>
      <c r="I200" s="162"/>
      <c r="J200" s="163">
        <f>ROUND(I200*H200,2)</f>
        <v>0</v>
      </c>
      <c r="K200" s="159" t="s">
        <v>119</v>
      </c>
      <c r="L200" s="34"/>
      <c r="M200" s="164" t="s">
        <v>3</v>
      </c>
      <c r="N200" s="165" t="s">
        <v>44</v>
      </c>
      <c r="O200" s="35"/>
      <c r="P200" s="166">
        <f>O200*H200</f>
        <v>0</v>
      </c>
      <c r="Q200" s="166">
        <v>1.0000000000000001E-5</v>
      </c>
      <c r="R200" s="166">
        <f>Q200*H200</f>
        <v>2.0000000000000002E-5</v>
      </c>
      <c r="S200" s="166">
        <v>0</v>
      </c>
      <c r="T200" s="167">
        <f>S200*H200</f>
        <v>0</v>
      </c>
      <c r="AR200" s="17" t="s">
        <v>120</v>
      </c>
      <c r="AT200" s="17" t="s">
        <v>115</v>
      </c>
      <c r="AU200" s="17" t="s">
        <v>78</v>
      </c>
      <c r="AY200" s="17" t="s">
        <v>113</v>
      </c>
      <c r="BE200" s="168">
        <f>IF(N200="základní",J200,0)</f>
        <v>0</v>
      </c>
      <c r="BF200" s="168">
        <f>IF(N200="snížená",J200,0)</f>
        <v>0</v>
      </c>
      <c r="BG200" s="168">
        <f>IF(N200="zákl. přenesená",J200,0)</f>
        <v>0</v>
      </c>
      <c r="BH200" s="168">
        <f>IF(N200="sníž. přenesená",J200,0)</f>
        <v>0</v>
      </c>
      <c r="BI200" s="168">
        <f>IF(N200="nulová",J200,0)</f>
        <v>0</v>
      </c>
      <c r="BJ200" s="17" t="s">
        <v>22</v>
      </c>
      <c r="BK200" s="168">
        <f>ROUND(I200*H200,2)</f>
        <v>0</v>
      </c>
      <c r="BL200" s="17" t="s">
        <v>120</v>
      </c>
      <c r="BM200" s="17" t="s">
        <v>355</v>
      </c>
    </row>
    <row r="201" spans="2:65" s="11" customFormat="1" x14ac:dyDescent="0.3">
      <c r="B201" s="169"/>
      <c r="D201" s="170" t="s">
        <v>121</v>
      </c>
      <c r="E201" s="171" t="s">
        <v>3</v>
      </c>
      <c r="F201" s="172" t="s">
        <v>291</v>
      </c>
      <c r="H201" s="173" t="s">
        <v>3</v>
      </c>
      <c r="I201" s="174"/>
      <c r="L201" s="169"/>
      <c r="M201" s="175"/>
      <c r="N201" s="176"/>
      <c r="O201" s="176"/>
      <c r="P201" s="176"/>
      <c r="Q201" s="176"/>
      <c r="R201" s="176"/>
      <c r="S201" s="176"/>
      <c r="T201" s="177"/>
      <c r="AT201" s="173" t="s">
        <v>121</v>
      </c>
      <c r="AU201" s="173" t="s">
        <v>78</v>
      </c>
      <c r="AV201" s="11" t="s">
        <v>22</v>
      </c>
      <c r="AW201" s="11" t="s">
        <v>37</v>
      </c>
      <c r="AX201" s="11" t="s">
        <v>73</v>
      </c>
      <c r="AY201" s="173" t="s">
        <v>113</v>
      </c>
    </row>
    <row r="202" spans="2:65" s="12" customFormat="1" x14ac:dyDescent="0.3">
      <c r="B202" s="178"/>
      <c r="D202" s="179" t="s">
        <v>121</v>
      </c>
      <c r="E202" s="180" t="s">
        <v>3</v>
      </c>
      <c r="F202" s="181" t="s">
        <v>78</v>
      </c>
      <c r="H202" s="182">
        <v>2</v>
      </c>
      <c r="I202" s="183"/>
      <c r="L202" s="178"/>
      <c r="M202" s="184"/>
      <c r="N202" s="185"/>
      <c r="O202" s="185"/>
      <c r="P202" s="185"/>
      <c r="Q202" s="185"/>
      <c r="R202" s="185"/>
      <c r="S202" s="185"/>
      <c r="T202" s="186"/>
      <c r="AT202" s="187" t="s">
        <v>121</v>
      </c>
      <c r="AU202" s="187" t="s">
        <v>78</v>
      </c>
      <c r="AV202" s="12" t="s">
        <v>78</v>
      </c>
      <c r="AW202" s="12" t="s">
        <v>37</v>
      </c>
      <c r="AX202" s="12" t="s">
        <v>22</v>
      </c>
      <c r="AY202" s="187" t="s">
        <v>113</v>
      </c>
    </row>
    <row r="203" spans="2:65" s="1" customFormat="1" ht="22.5" customHeight="1" x14ac:dyDescent="0.3">
      <c r="B203" s="156"/>
      <c r="C203" s="199" t="s">
        <v>212</v>
      </c>
      <c r="D203" s="199" t="s">
        <v>176</v>
      </c>
      <c r="E203" s="200" t="s">
        <v>356</v>
      </c>
      <c r="F203" s="201" t="s">
        <v>357</v>
      </c>
      <c r="G203" s="202" t="s">
        <v>209</v>
      </c>
      <c r="H203" s="203">
        <v>2</v>
      </c>
      <c r="I203" s="204"/>
      <c r="J203" s="205">
        <f>ROUND(I203*H203,2)</f>
        <v>0</v>
      </c>
      <c r="K203" s="201" t="s">
        <v>119</v>
      </c>
      <c r="L203" s="206"/>
      <c r="M203" s="207" t="s">
        <v>3</v>
      </c>
      <c r="N203" s="208" t="s">
        <v>44</v>
      </c>
      <c r="O203" s="35"/>
      <c r="P203" s="166">
        <f>O203*H203</f>
        <v>0</v>
      </c>
      <c r="Q203" s="166">
        <v>2.47E-3</v>
      </c>
      <c r="R203" s="166">
        <f>Q203*H203</f>
        <v>4.9399999999999999E-3</v>
      </c>
      <c r="S203" s="166">
        <v>0</v>
      </c>
      <c r="T203" s="167">
        <f>S203*H203</f>
        <v>0</v>
      </c>
      <c r="AR203" s="17" t="s">
        <v>140</v>
      </c>
      <c r="AT203" s="17" t="s">
        <v>176</v>
      </c>
      <c r="AU203" s="17" t="s">
        <v>78</v>
      </c>
      <c r="AY203" s="17" t="s">
        <v>113</v>
      </c>
      <c r="BE203" s="168">
        <f>IF(N203="základní",J203,0)</f>
        <v>0</v>
      </c>
      <c r="BF203" s="168">
        <f>IF(N203="snížená",J203,0)</f>
        <v>0</v>
      </c>
      <c r="BG203" s="168">
        <f>IF(N203="zákl. přenesená",J203,0)</f>
        <v>0</v>
      </c>
      <c r="BH203" s="168">
        <f>IF(N203="sníž. přenesená",J203,0)</f>
        <v>0</v>
      </c>
      <c r="BI203" s="168">
        <f>IF(N203="nulová",J203,0)</f>
        <v>0</v>
      </c>
      <c r="BJ203" s="17" t="s">
        <v>22</v>
      </c>
      <c r="BK203" s="168">
        <f>ROUND(I203*H203,2)</f>
        <v>0</v>
      </c>
      <c r="BL203" s="17" t="s">
        <v>120</v>
      </c>
      <c r="BM203" s="17" t="s">
        <v>358</v>
      </c>
    </row>
    <row r="204" spans="2:65" s="12" customFormat="1" x14ac:dyDescent="0.3">
      <c r="B204" s="178"/>
      <c r="D204" s="179" t="s">
        <v>121</v>
      </c>
      <c r="E204" s="180" t="s">
        <v>3</v>
      </c>
      <c r="F204" s="181" t="s">
        <v>78</v>
      </c>
      <c r="H204" s="182">
        <v>2</v>
      </c>
      <c r="I204" s="183"/>
      <c r="L204" s="178"/>
      <c r="M204" s="184"/>
      <c r="N204" s="185"/>
      <c r="O204" s="185"/>
      <c r="P204" s="185"/>
      <c r="Q204" s="185"/>
      <c r="R204" s="185"/>
      <c r="S204" s="185"/>
      <c r="T204" s="186"/>
      <c r="AT204" s="187" t="s">
        <v>121</v>
      </c>
      <c r="AU204" s="187" t="s">
        <v>78</v>
      </c>
      <c r="AV204" s="12" t="s">
        <v>78</v>
      </c>
      <c r="AW204" s="12" t="s">
        <v>37</v>
      </c>
      <c r="AX204" s="12" t="s">
        <v>22</v>
      </c>
      <c r="AY204" s="187" t="s">
        <v>113</v>
      </c>
    </row>
    <row r="205" spans="2:65" s="1" customFormat="1" ht="31.5" customHeight="1" x14ac:dyDescent="0.3">
      <c r="B205" s="156"/>
      <c r="C205" s="157" t="s">
        <v>213</v>
      </c>
      <c r="D205" s="157" t="s">
        <v>115</v>
      </c>
      <c r="E205" s="158" t="s">
        <v>359</v>
      </c>
      <c r="F205" s="159" t="s">
        <v>360</v>
      </c>
      <c r="G205" s="160" t="s">
        <v>209</v>
      </c>
      <c r="H205" s="161">
        <v>9</v>
      </c>
      <c r="I205" s="162"/>
      <c r="J205" s="163">
        <f>ROUND(I205*H205,2)</f>
        <v>0</v>
      </c>
      <c r="K205" s="159" t="s">
        <v>119</v>
      </c>
      <c r="L205" s="34"/>
      <c r="M205" s="164" t="s">
        <v>3</v>
      </c>
      <c r="N205" s="165" t="s">
        <v>44</v>
      </c>
      <c r="O205" s="35"/>
      <c r="P205" s="166">
        <f>O205*H205</f>
        <v>0</v>
      </c>
      <c r="Q205" s="166">
        <v>1.0000000000000001E-5</v>
      </c>
      <c r="R205" s="166">
        <f>Q205*H205</f>
        <v>9.0000000000000006E-5</v>
      </c>
      <c r="S205" s="166">
        <v>0</v>
      </c>
      <c r="T205" s="167">
        <f>S205*H205</f>
        <v>0</v>
      </c>
      <c r="AR205" s="17" t="s">
        <v>120</v>
      </c>
      <c r="AT205" s="17" t="s">
        <v>115</v>
      </c>
      <c r="AU205" s="17" t="s">
        <v>78</v>
      </c>
      <c r="AY205" s="17" t="s">
        <v>113</v>
      </c>
      <c r="BE205" s="168">
        <f>IF(N205="základní",J205,0)</f>
        <v>0</v>
      </c>
      <c r="BF205" s="168">
        <f>IF(N205="snížená",J205,0)</f>
        <v>0</v>
      </c>
      <c r="BG205" s="168">
        <f>IF(N205="zákl. přenesená",J205,0)</f>
        <v>0</v>
      </c>
      <c r="BH205" s="168">
        <f>IF(N205="sníž. přenesená",J205,0)</f>
        <v>0</v>
      </c>
      <c r="BI205" s="168">
        <f>IF(N205="nulová",J205,0)</f>
        <v>0</v>
      </c>
      <c r="BJ205" s="17" t="s">
        <v>22</v>
      </c>
      <c r="BK205" s="168">
        <f>ROUND(I205*H205,2)</f>
        <v>0</v>
      </c>
      <c r="BL205" s="17" t="s">
        <v>120</v>
      </c>
      <c r="BM205" s="17" t="s">
        <v>361</v>
      </c>
    </row>
    <row r="206" spans="2:65" s="11" customFormat="1" x14ac:dyDescent="0.3">
      <c r="B206" s="169"/>
      <c r="D206" s="170" t="s">
        <v>121</v>
      </c>
      <c r="E206" s="171" t="s">
        <v>3</v>
      </c>
      <c r="F206" s="172" t="s">
        <v>291</v>
      </c>
      <c r="H206" s="173" t="s">
        <v>3</v>
      </c>
      <c r="I206" s="174"/>
      <c r="L206" s="169"/>
      <c r="M206" s="175"/>
      <c r="N206" s="176"/>
      <c r="O206" s="176"/>
      <c r="P206" s="176"/>
      <c r="Q206" s="176"/>
      <c r="R206" s="176"/>
      <c r="S206" s="176"/>
      <c r="T206" s="177"/>
      <c r="AT206" s="173" t="s">
        <v>121</v>
      </c>
      <c r="AU206" s="173" t="s">
        <v>78</v>
      </c>
      <c r="AV206" s="11" t="s">
        <v>22</v>
      </c>
      <c r="AW206" s="11" t="s">
        <v>37</v>
      </c>
      <c r="AX206" s="11" t="s">
        <v>73</v>
      </c>
      <c r="AY206" s="173" t="s">
        <v>113</v>
      </c>
    </row>
    <row r="207" spans="2:65" s="12" customFormat="1" x14ac:dyDescent="0.3">
      <c r="B207" s="178"/>
      <c r="D207" s="179" t="s">
        <v>121</v>
      </c>
      <c r="E207" s="180" t="s">
        <v>3</v>
      </c>
      <c r="F207" s="181" t="s">
        <v>362</v>
      </c>
      <c r="H207" s="182">
        <v>9</v>
      </c>
      <c r="I207" s="183"/>
      <c r="L207" s="178"/>
      <c r="M207" s="184"/>
      <c r="N207" s="185"/>
      <c r="O207" s="185"/>
      <c r="P207" s="185"/>
      <c r="Q207" s="185"/>
      <c r="R207" s="185"/>
      <c r="S207" s="185"/>
      <c r="T207" s="186"/>
      <c r="AT207" s="187" t="s">
        <v>121</v>
      </c>
      <c r="AU207" s="187" t="s">
        <v>78</v>
      </c>
      <c r="AV207" s="12" t="s">
        <v>78</v>
      </c>
      <c r="AW207" s="12" t="s">
        <v>37</v>
      </c>
      <c r="AX207" s="12" t="s">
        <v>22</v>
      </c>
      <c r="AY207" s="187" t="s">
        <v>113</v>
      </c>
    </row>
    <row r="208" spans="2:65" s="1" customFormat="1" ht="22.5" customHeight="1" x14ac:dyDescent="0.3">
      <c r="B208" s="156"/>
      <c r="C208" s="199" t="s">
        <v>214</v>
      </c>
      <c r="D208" s="199" t="s">
        <v>176</v>
      </c>
      <c r="E208" s="200" t="s">
        <v>363</v>
      </c>
      <c r="F208" s="201" t="s">
        <v>364</v>
      </c>
      <c r="G208" s="202" t="s">
        <v>209</v>
      </c>
      <c r="H208" s="203">
        <v>2</v>
      </c>
      <c r="I208" s="204"/>
      <c r="J208" s="205">
        <f>ROUND(I208*H208,2)</f>
        <v>0</v>
      </c>
      <c r="K208" s="201" t="s">
        <v>119</v>
      </c>
      <c r="L208" s="206"/>
      <c r="M208" s="207" t="s">
        <v>3</v>
      </c>
      <c r="N208" s="208" t="s">
        <v>44</v>
      </c>
      <c r="O208" s="35"/>
      <c r="P208" s="166">
        <f>O208*H208</f>
        <v>0</v>
      </c>
      <c r="Q208" s="166">
        <v>1.25E-3</v>
      </c>
      <c r="R208" s="166">
        <f>Q208*H208</f>
        <v>2.5000000000000001E-3</v>
      </c>
      <c r="S208" s="166">
        <v>0</v>
      </c>
      <c r="T208" s="167">
        <f>S208*H208</f>
        <v>0</v>
      </c>
      <c r="AR208" s="17" t="s">
        <v>140</v>
      </c>
      <c r="AT208" s="17" t="s">
        <v>176</v>
      </c>
      <c r="AU208" s="17" t="s">
        <v>78</v>
      </c>
      <c r="AY208" s="17" t="s">
        <v>113</v>
      </c>
      <c r="BE208" s="168">
        <f>IF(N208="základní",J208,0)</f>
        <v>0</v>
      </c>
      <c r="BF208" s="168">
        <f>IF(N208="snížená",J208,0)</f>
        <v>0</v>
      </c>
      <c r="BG208" s="168">
        <f>IF(N208="zákl. přenesená",J208,0)</f>
        <v>0</v>
      </c>
      <c r="BH208" s="168">
        <f>IF(N208="sníž. přenesená",J208,0)</f>
        <v>0</v>
      </c>
      <c r="BI208" s="168">
        <f>IF(N208="nulová",J208,0)</f>
        <v>0</v>
      </c>
      <c r="BJ208" s="17" t="s">
        <v>22</v>
      </c>
      <c r="BK208" s="168">
        <f>ROUND(I208*H208,2)</f>
        <v>0</v>
      </c>
      <c r="BL208" s="17" t="s">
        <v>120</v>
      </c>
      <c r="BM208" s="17" t="s">
        <v>365</v>
      </c>
    </row>
    <row r="209" spans="2:65" s="12" customFormat="1" x14ac:dyDescent="0.3">
      <c r="B209" s="178"/>
      <c r="D209" s="179" t="s">
        <v>121</v>
      </c>
      <c r="E209" s="180" t="s">
        <v>3</v>
      </c>
      <c r="F209" s="181" t="s">
        <v>78</v>
      </c>
      <c r="H209" s="182">
        <v>2</v>
      </c>
      <c r="I209" s="183"/>
      <c r="L209" s="178"/>
      <c r="M209" s="184"/>
      <c r="N209" s="185"/>
      <c r="O209" s="185"/>
      <c r="P209" s="185"/>
      <c r="Q209" s="185"/>
      <c r="R209" s="185"/>
      <c r="S209" s="185"/>
      <c r="T209" s="186"/>
      <c r="AT209" s="187" t="s">
        <v>121</v>
      </c>
      <c r="AU209" s="187" t="s">
        <v>78</v>
      </c>
      <c r="AV209" s="12" t="s">
        <v>78</v>
      </c>
      <c r="AW209" s="12" t="s">
        <v>37</v>
      </c>
      <c r="AX209" s="12" t="s">
        <v>22</v>
      </c>
      <c r="AY209" s="187" t="s">
        <v>113</v>
      </c>
    </row>
    <row r="210" spans="2:65" s="1" customFormat="1" ht="22.5" customHeight="1" x14ac:dyDescent="0.3">
      <c r="B210" s="156"/>
      <c r="C210" s="199" t="s">
        <v>215</v>
      </c>
      <c r="D210" s="199" t="s">
        <v>176</v>
      </c>
      <c r="E210" s="200" t="s">
        <v>366</v>
      </c>
      <c r="F210" s="201" t="s">
        <v>367</v>
      </c>
      <c r="G210" s="202" t="s">
        <v>209</v>
      </c>
      <c r="H210" s="203">
        <v>4</v>
      </c>
      <c r="I210" s="204"/>
      <c r="J210" s="205">
        <f>ROUND(I210*H210,2)</f>
        <v>0</v>
      </c>
      <c r="K210" s="201" t="s">
        <v>119</v>
      </c>
      <c r="L210" s="206"/>
      <c r="M210" s="207" t="s">
        <v>3</v>
      </c>
      <c r="N210" s="208" t="s">
        <v>44</v>
      </c>
      <c r="O210" s="35"/>
      <c r="P210" s="166">
        <f>O210*H210</f>
        <v>0</v>
      </c>
      <c r="Q210" s="166">
        <v>7.9000000000000001E-4</v>
      </c>
      <c r="R210" s="166">
        <f>Q210*H210</f>
        <v>3.16E-3</v>
      </c>
      <c r="S210" s="166">
        <v>0</v>
      </c>
      <c r="T210" s="167">
        <f>S210*H210</f>
        <v>0</v>
      </c>
      <c r="AR210" s="17" t="s">
        <v>140</v>
      </c>
      <c r="AT210" s="17" t="s">
        <v>176</v>
      </c>
      <c r="AU210" s="17" t="s">
        <v>78</v>
      </c>
      <c r="AY210" s="17" t="s">
        <v>113</v>
      </c>
      <c r="BE210" s="168">
        <f>IF(N210="základní",J210,0)</f>
        <v>0</v>
      </c>
      <c r="BF210" s="168">
        <f>IF(N210="snížená",J210,0)</f>
        <v>0</v>
      </c>
      <c r="BG210" s="168">
        <f>IF(N210="zákl. přenesená",J210,0)</f>
        <v>0</v>
      </c>
      <c r="BH210" s="168">
        <f>IF(N210="sníž. přenesená",J210,0)</f>
        <v>0</v>
      </c>
      <c r="BI210" s="168">
        <f>IF(N210="nulová",J210,0)</f>
        <v>0</v>
      </c>
      <c r="BJ210" s="17" t="s">
        <v>22</v>
      </c>
      <c r="BK210" s="168">
        <f>ROUND(I210*H210,2)</f>
        <v>0</v>
      </c>
      <c r="BL210" s="17" t="s">
        <v>120</v>
      </c>
      <c r="BM210" s="17" t="s">
        <v>368</v>
      </c>
    </row>
    <row r="211" spans="2:65" s="12" customFormat="1" x14ac:dyDescent="0.3">
      <c r="B211" s="178"/>
      <c r="D211" s="179" t="s">
        <v>121</v>
      </c>
      <c r="E211" s="180" t="s">
        <v>3</v>
      </c>
      <c r="F211" s="181" t="s">
        <v>120</v>
      </c>
      <c r="H211" s="182">
        <v>4</v>
      </c>
      <c r="I211" s="183"/>
      <c r="L211" s="178"/>
      <c r="M211" s="184"/>
      <c r="N211" s="185"/>
      <c r="O211" s="185"/>
      <c r="P211" s="185"/>
      <c r="Q211" s="185"/>
      <c r="R211" s="185"/>
      <c r="S211" s="185"/>
      <c r="T211" s="186"/>
      <c r="AT211" s="187" t="s">
        <v>121</v>
      </c>
      <c r="AU211" s="187" t="s">
        <v>78</v>
      </c>
      <c r="AV211" s="12" t="s">
        <v>78</v>
      </c>
      <c r="AW211" s="12" t="s">
        <v>37</v>
      </c>
      <c r="AX211" s="12" t="s">
        <v>22</v>
      </c>
      <c r="AY211" s="187" t="s">
        <v>113</v>
      </c>
    </row>
    <row r="212" spans="2:65" s="1" customFormat="1" ht="22.5" customHeight="1" x14ac:dyDescent="0.3">
      <c r="B212" s="156"/>
      <c r="C212" s="199" t="s">
        <v>216</v>
      </c>
      <c r="D212" s="199" t="s">
        <v>176</v>
      </c>
      <c r="E212" s="200" t="s">
        <v>369</v>
      </c>
      <c r="F212" s="201" t="s">
        <v>370</v>
      </c>
      <c r="G212" s="202" t="s">
        <v>209</v>
      </c>
      <c r="H212" s="203">
        <v>1</v>
      </c>
      <c r="I212" s="204"/>
      <c r="J212" s="205">
        <f>ROUND(I212*H212,2)</f>
        <v>0</v>
      </c>
      <c r="K212" s="201" t="s">
        <v>119</v>
      </c>
      <c r="L212" s="206"/>
      <c r="M212" s="207" t="s">
        <v>3</v>
      </c>
      <c r="N212" s="208" t="s">
        <v>44</v>
      </c>
      <c r="O212" s="35"/>
      <c r="P212" s="166">
        <f>O212*H212</f>
        <v>0</v>
      </c>
      <c r="Q212" s="166">
        <v>4.0999999999999999E-4</v>
      </c>
      <c r="R212" s="166">
        <f>Q212*H212</f>
        <v>4.0999999999999999E-4</v>
      </c>
      <c r="S212" s="166">
        <v>0</v>
      </c>
      <c r="T212" s="167">
        <f>S212*H212</f>
        <v>0</v>
      </c>
      <c r="AR212" s="17" t="s">
        <v>140</v>
      </c>
      <c r="AT212" s="17" t="s">
        <v>176</v>
      </c>
      <c r="AU212" s="17" t="s">
        <v>78</v>
      </c>
      <c r="AY212" s="17" t="s">
        <v>113</v>
      </c>
      <c r="BE212" s="168">
        <f>IF(N212="základní",J212,0)</f>
        <v>0</v>
      </c>
      <c r="BF212" s="168">
        <f>IF(N212="snížená",J212,0)</f>
        <v>0</v>
      </c>
      <c r="BG212" s="168">
        <f>IF(N212="zákl. přenesená",J212,0)</f>
        <v>0</v>
      </c>
      <c r="BH212" s="168">
        <f>IF(N212="sníž. přenesená",J212,0)</f>
        <v>0</v>
      </c>
      <c r="BI212" s="168">
        <f>IF(N212="nulová",J212,0)</f>
        <v>0</v>
      </c>
      <c r="BJ212" s="17" t="s">
        <v>22</v>
      </c>
      <c r="BK212" s="168">
        <f>ROUND(I212*H212,2)</f>
        <v>0</v>
      </c>
      <c r="BL212" s="17" t="s">
        <v>120</v>
      </c>
      <c r="BM212" s="17" t="s">
        <v>371</v>
      </c>
    </row>
    <row r="213" spans="2:65" s="1" customFormat="1" ht="22.5" customHeight="1" x14ac:dyDescent="0.3">
      <c r="B213" s="156"/>
      <c r="C213" s="199" t="s">
        <v>217</v>
      </c>
      <c r="D213" s="199" t="s">
        <v>176</v>
      </c>
      <c r="E213" s="200" t="s">
        <v>372</v>
      </c>
      <c r="F213" s="201" t="s">
        <v>646</v>
      </c>
      <c r="G213" s="202" t="s">
        <v>209</v>
      </c>
      <c r="H213" s="203">
        <v>2</v>
      </c>
      <c r="I213" s="204"/>
      <c r="J213" s="205">
        <f>ROUND(I213*H213,2)</f>
        <v>0</v>
      </c>
      <c r="K213" s="201" t="s">
        <v>643</v>
      </c>
      <c r="L213" s="206"/>
      <c r="M213" s="207" t="s">
        <v>3</v>
      </c>
      <c r="N213" s="208" t="s">
        <v>44</v>
      </c>
      <c r="O213" s="35"/>
      <c r="P213" s="166">
        <f>O213*H213</f>
        <v>0</v>
      </c>
      <c r="Q213" s="166">
        <v>5.0000000000000001E-4</v>
      </c>
      <c r="R213" s="166">
        <f>Q213*H213</f>
        <v>1E-3</v>
      </c>
      <c r="S213" s="166">
        <v>0</v>
      </c>
      <c r="T213" s="167">
        <f>S213*H213</f>
        <v>0</v>
      </c>
      <c r="AR213" s="17" t="s">
        <v>140</v>
      </c>
      <c r="AT213" s="17" t="s">
        <v>176</v>
      </c>
      <c r="AU213" s="17" t="s">
        <v>78</v>
      </c>
      <c r="AY213" s="17" t="s">
        <v>113</v>
      </c>
      <c r="BE213" s="168">
        <f>IF(N213="základní",J213,0)</f>
        <v>0</v>
      </c>
      <c r="BF213" s="168">
        <f>IF(N213="snížená",J213,0)</f>
        <v>0</v>
      </c>
      <c r="BG213" s="168">
        <f>IF(N213="zákl. přenesená",J213,0)</f>
        <v>0</v>
      </c>
      <c r="BH213" s="168">
        <f>IF(N213="sníž. přenesená",J213,0)</f>
        <v>0</v>
      </c>
      <c r="BI213" s="168">
        <f>IF(N213="nulová",J213,0)</f>
        <v>0</v>
      </c>
      <c r="BJ213" s="17" t="s">
        <v>22</v>
      </c>
      <c r="BK213" s="168">
        <f>ROUND(I213*H213,2)</f>
        <v>0</v>
      </c>
      <c r="BL213" s="17" t="s">
        <v>120</v>
      </c>
      <c r="BM213" s="17" t="s">
        <v>373</v>
      </c>
    </row>
    <row r="214" spans="2:65" s="11" customFormat="1" ht="27" x14ac:dyDescent="0.3">
      <c r="B214" s="169"/>
      <c r="D214" s="170" t="s">
        <v>121</v>
      </c>
      <c r="E214" s="171" t="s">
        <v>3</v>
      </c>
      <c r="F214" s="350" t="s">
        <v>640</v>
      </c>
      <c r="H214" s="173" t="s">
        <v>3</v>
      </c>
      <c r="I214" s="174"/>
      <c r="L214" s="169"/>
      <c r="M214" s="175"/>
      <c r="N214" s="176"/>
      <c r="O214" s="176"/>
      <c r="P214" s="176"/>
      <c r="Q214" s="176"/>
      <c r="R214" s="176"/>
      <c r="S214" s="176"/>
      <c r="T214" s="177"/>
      <c r="AT214" s="173" t="s">
        <v>121</v>
      </c>
      <c r="AU214" s="173" t="s">
        <v>78</v>
      </c>
      <c r="AV214" s="11" t="s">
        <v>22</v>
      </c>
      <c r="AW214" s="11" t="s">
        <v>37</v>
      </c>
      <c r="AX214" s="11" t="s">
        <v>73</v>
      </c>
      <c r="AY214" s="173" t="s">
        <v>113</v>
      </c>
    </row>
    <row r="215" spans="2:65" s="12" customFormat="1" x14ac:dyDescent="0.3">
      <c r="B215" s="178"/>
      <c r="D215" s="179" t="s">
        <v>121</v>
      </c>
      <c r="E215" s="180" t="s">
        <v>3</v>
      </c>
      <c r="F215" s="181" t="s">
        <v>78</v>
      </c>
      <c r="H215" s="182">
        <v>2</v>
      </c>
      <c r="I215" s="183"/>
      <c r="L215" s="178"/>
      <c r="M215" s="184"/>
      <c r="N215" s="185"/>
      <c r="O215" s="185"/>
      <c r="P215" s="185"/>
      <c r="Q215" s="185"/>
      <c r="R215" s="185"/>
      <c r="S215" s="185"/>
      <c r="T215" s="186"/>
      <c r="AT215" s="187" t="s">
        <v>121</v>
      </c>
      <c r="AU215" s="187" t="s">
        <v>78</v>
      </c>
      <c r="AV215" s="12" t="s">
        <v>78</v>
      </c>
      <c r="AW215" s="12" t="s">
        <v>37</v>
      </c>
      <c r="AX215" s="12" t="s">
        <v>22</v>
      </c>
      <c r="AY215" s="187" t="s">
        <v>113</v>
      </c>
    </row>
    <row r="216" spans="2:65" s="1" customFormat="1" ht="22.5" customHeight="1" x14ac:dyDescent="0.3">
      <c r="B216" s="156"/>
      <c r="C216" s="199" t="s">
        <v>218</v>
      </c>
      <c r="D216" s="199" t="s">
        <v>176</v>
      </c>
      <c r="E216" s="200" t="s">
        <v>374</v>
      </c>
      <c r="F216" s="201" t="s">
        <v>645</v>
      </c>
      <c r="G216" s="202" t="s">
        <v>209</v>
      </c>
      <c r="H216" s="203">
        <v>1</v>
      </c>
      <c r="I216" s="204"/>
      <c r="J216" s="205">
        <f>ROUND(I216*H216,2)</f>
        <v>0</v>
      </c>
      <c r="K216" s="201" t="s">
        <v>643</v>
      </c>
      <c r="L216" s="206"/>
      <c r="M216" s="207" t="s">
        <v>3</v>
      </c>
      <c r="N216" s="208" t="s">
        <v>44</v>
      </c>
      <c r="O216" s="35"/>
      <c r="P216" s="166">
        <f>O216*H216</f>
        <v>0</v>
      </c>
      <c r="Q216" s="166">
        <v>0</v>
      </c>
      <c r="R216" s="166">
        <f>Q216*H216</f>
        <v>0</v>
      </c>
      <c r="S216" s="166">
        <v>0</v>
      </c>
      <c r="T216" s="167">
        <f>S216*H216</f>
        <v>0</v>
      </c>
      <c r="AR216" s="17" t="s">
        <v>140</v>
      </c>
      <c r="AT216" s="17" t="s">
        <v>176</v>
      </c>
      <c r="AU216" s="17" t="s">
        <v>78</v>
      </c>
      <c r="AY216" s="17" t="s">
        <v>113</v>
      </c>
      <c r="BE216" s="168">
        <f>IF(N216="základní",J216,0)</f>
        <v>0</v>
      </c>
      <c r="BF216" s="168">
        <f>IF(N216="snížená",J216,0)</f>
        <v>0</v>
      </c>
      <c r="BG216" s="168">
        <f>IF(N216="zákl. přenesená",J216,0)</f>
        <v>0</v>
      </c>
      <c r="BH216" s="168">
        <f>IF(N216="sníž. přenesená",J216,0)</f>
        <v>0</v>
      </c>
      <c r="BI216" s="168">
        <f>IF(N216="nulová",J216,0)</f>
        <v>0</v>
      </c>
      <c r="BJ216" s="17" t="s">
        <v>22</v>
      </c>
      <c r="BK216" s="168">
        <f>ROUND(I216*H216,2)</f>
        <v>0</v>
      </c>
      <c r="BL216" s="17" t="s">
        <v>120</v>
      </c>
      <c r="BM216" s="17" t="s">
        <v>375</v>
      </c>
    </row>
    <row r="217" spans="2:65" s="11" customFormat="1" ht="27" x14ac:dyDescent="0.3">
      <c r="B217" s="169"/>
      <c r="D217" s="170" t="s">
        <v>121</v>
      </c>
      <c r="E217" s="171" t="s">
        <v>3</v>
      </c>
      <c r="F217" s="350" t="s">
        <v>641</v>
      </c>
      <c r="H217" s="173" t="s">
        <v>3</v>
      </c>
      <c r="I217" s="174"/>
      <c r="L217" s="169"/>
      <c r="M217" s="175"/>
      <c r="N217" s="176"/>
      <c r="O217" s="176"/>
      <c r="P217" s="176"/>
      <c r="Q217" s="176"/>
      <c r="R217" s="176"/>
      <c r="S217" s="176"/>
      <c r="T217" s="177"/>
      <c r="AT217" s="173" t="s">
        <v>121</v>
      </c>
      <c r="AU217" s="173" t="s">
        <v>78</v>
      </c>
      <c r="AV217" s="11" t="s">
        <v>22</v>
      </c>
      <c r="AW217" s="11" t="s">
        <v>37</v>
      </c>
      <c r="AX217" s="11" t="s">
        <v>73</v>
      </c>
      <c r="AY217" s="173" t="s">
        <v>113</v>
      </c>
    </row>
    <row r="218" spans="2:65" s="12" customFormat="1" x14ac:dyDescent="0.3">
      <c r="B218" s="178"/>
      <c r="D218" s="179" t="s">
        <v>121</v>
      </c>
      <c r="E218" s="180" t="s">
        <v>3</v>
      </c>
      <c r="F218" s="181" t="s">
        <v>22</v>
      </c>
      <c r="H218" s="182">
        <v>1</v>
      </c>
      <c r="I218" s="183"/>
      <c r="L218" s="178"/>
      <c r="M218" s="184"/>
      <c r="N218" s="185"/>
      <c r="O218" s="185"/>
      <c r="P218" s="185"/>
      <c r="Q218" s="185"/>
      <c r="R218" s="185"/>
      <c r="S218" s="185"/>
      <c r="T218" s="186"/>
      <c r="AT218" s="187" t="s">
        <v>121</v>
      </c>
      <c r="AU218" s="187" t="s">
        <v>78</v>
      </c>
      <c r="AV218" s="12" t="s">
        <v>78</v>
      </c>
      <c r="AW218" s="12" t="s">
        <v>37</v>
      </c>
      <c r="AX218" s="12" t="s">
        <v>22</v>
      </c>
      <c r="AY218" s="187" t="s">
        <v>113</v>
      </c>
    </row>
    <row r="219" spans="2:65" s="1" customFormat="1" ht="22.5" customHeight="1" x14ac:dyDescent="0.3">
      <c r="B219" s="156"/>
      <c r="C219" s="157" t="s">
        <v>219</v>
      </c>
      <c r="D219" s="157" t="s">
        <v>115</v>
      </c>
      <c r="E219" s="158" t="s">
        <v>376</v>
      </c>
      <c r="F219" s="159" t="s">
        <v>377</v>
      </c>
      <c r="G219" s="160" t="s">
        <v>209</v>
      </c>
      <c r="H219" s="161">
        <v>1</v>
      </c>
      <c r="I219" s="162"/>
      <c r="J219" s="163">
        <f>ROUND(I219*H219,2)</f>
        <v>0</v>
      </c>
      <c r="K219" s="159" t="s">
        <v>643</v>
      </c>
      <c r="L219" s="34"/>
      <c r="M219" s="164" t="s">
        <v>3</v>
      </c>
      <c r="N219" s="165" t="s">
        <v>44</v>
      </c>
      <c r="O219" s="35"/>
      <c r="P219" s="166">
        <f>O219*H219</f>
        <v>0</v>
      </c>
      <c r="Q219" s="166">
        <v>0</v>
      </c>
      <c r="R219" s="166">
        <f>Q219*H219</f>
        <v>0</v>
      </c>
      <c r="S219" s="166">
        <v>0</v>
      </c>
      <c r="T219" s="167">
        <f>S219*H219</f>
        <v>0</v>
      </c>
      <c r="AR219" s="17" t="s">
        <v>120</v>
      </c>
      <c r="AT219" s="17" t="s">
        <v>115</v>
      </c>
      <c r="AU219" s="17" t="s">
        <v>78</v>
      </c>
      <c r="AY219" s="17" t="s">
        <v>113</v>
      </c>
      <c r="BE219" s="168">
        <f>IF(N219="základní",J219,0)</f>
        <v>0</v>
      </c>
      <c r="BF219" s="168">
        <f>IF(N219="snížená",J219,0)</f>
        <v>0</v>
      </c>
      <c r="BG219" s="168">
        <f>IF(N219="zákl. přenesená",J219,0)</f>
        <v>0</v>
      </c>
      <c r="BH219" s="168">
        <f>IF(N219="sníž. přenesená",J219,0)</f>
        <v>0</v>
      </c>
      <c r="BI219" s="168">
        <f>IF(N219="nulová",J219,0)</f>
        <v>0</v>
      </c>
      <c r="BJ219" s="17" t="s">
        <v>22</v>
      </c>
      <c r="BK219" s="168">
        <f>ROUND(I219*H219,2)</f>
        <v>0</v>
      </c>
      <c r="BL219" s="17" t="s">
        <v>120</v>
      </c>
      <c r="BM219" s="17" t="s">
        <v>378</v>
      </c>
    </row>
    <row r="220" spans="2:65" s="12" customFormat="1" x14ac:dyDescent="0.3">
      <c r="B220" s="178"/>
      <c r="D220" s="179" t="s">
        <v>121</v>
      </c>
      <c r="E220" s="180" t="s">
        <v>3</v>
      </c>
      <c r="F220" s="181" t="s">
        <v>22</v>
      </c>
      <c r="H220" s="182">
        <v>1</v>
      </c>
      <c r="I220" s="183"/>
      <c r="L220" s="178"/>
      <c r="M220" s="184"/>
      <c r="N220" s="185"/>
      <c r="O220" s="185"/>
      <c r="P220" s="185"/>
      <c r="Q220" s="185"/>
      <c r="R220" s="185"/>
      <c r="S220" s="185"/>
      <c r="T220" s="186"/>
      <c r="AT220" s="187" t="s">
        <v>121</v>
      </c>
      <c r="AU220" s="187" t="s">
        <v>78</v>
      </c>
      <c r="AV220" s="12" t="s">
        <v>78</v>
      </c>
      <c r="AW220" s="12" t="s">
        <v>37</v>
      </c>
      <c r="AX220" s="12" t="s">
        <v>22</v>
      </c>
      <c r="AY220" s="187" t="s">
        <v>113</v>
      </c>
    </row>
    <row r="221" spans="2:65" s="1" customFormat="1" ht="22.5" customHeight="1" x14ac:dyDescent="0.3">
      <c r="B221" s="156"/>
      <c r="C221" s="157" t="s">
        <v>220</v>
      </c>
      <c r="D221" s="157" t="s">
        <v>115</v>
      </c>
      <c r="E221" s="158" t="s">
        <v>379</v>
      </c>
      <c r="F221" s="159" t="s">
        <v>380</v>
      </c>
      <c r="G221" s="160" t="s">
        <v>209</v>
      </c>
      <c r="H221" s="161">
        <v>1</v>
      </c>
      <c r="I221" s="162"/>
      <c r="J221" s="163">
        <f>ROUND(I221*H221,2)</f>
        <v>0</v>
      </c>
      <c r="K221" s="159" t="s">
        <v>643</v>
      </c>
      <c r="L221" s="34"/>
      <c r="M221" s="164" t="s">
        <v>3</v>
      </c>
      <c r="N221" s="165" t="s">
        <v>44</v>
      </c>
      <c r="O221" s="35"/>
      <c r="P221" s="166">
        <f>O221*H221</f>
        <v>0</v>
      </c>
      <c r="Q221" s="166">
        <v>0</v>
      </c>
      <c r="R221" s="166">
        <f>Q221*H221</f>
        <v>0</v>
      </c>
      <c r="S221" s="166">
        <v>0</v>
      </c>
      <c r="T221" s="167">
        <f>S221*H221</f>
        <v>0</v>
      </c>
      <c r="AR221" s="17" t="s">
        <v>120</v>
      </c>
      <c r="AT221" s="17" t="s">
        <v>115</v>
      </c>
      <c r="AU221" s="17" t="s">
        <v>78</v>
      </c>
      <c r="AY221" s="17" t="s">
        <v>113</v>
      </c>
      <c r="BE221" s="168">
        <f>IF(N221="základní",J221,0)</f>
        <v>0</v>
      </c>
      <c r="BF221" s="168">
        <f>IF(N221="snížená",J221,0)</f>
        <v>0</v>
      </c>
      <c r="BG221" s="168">
        <f>IF(N221="zákl. přenesená",J221,0)</f>
        <v>0</v>
      </c>
      <c r="BH221" s="168">
        <f>IF(N221="sníž. přenesená",J221,0)</f>
        <v>0</v>
      </c>
      <c r="BI221" s="168">
        <f>IF(N221="nulová",J221,0)</f>
        <v>0</v>
      </c>
      <c r="BJ221" s="17" t="s">
        <v>22</v>
      </c>
      <c r="BK221" s="168">
        <f>ROUND(I221*H221,2)</f>
        <v>0</v>
      </c>
      <c r="BL221" s="17" t="s">
        <v>120</v>
      </c>
      <c r="BM221" s="17" t="s">
        <v>381</v>
      </c>
    </row>
    <row r="222" spans="2:65" s="11" customFormat="1" x14ac:dyDescent="0.3">
      <c r="B222" s="169"/>
      <c r="D222" s="170" t="s">
        <v>121</v>
      </c>
      <c r="E222" s="171" t="s">
        <v>3</v>
      </c>
      <c r="F222" s="172" t="s">
        <v>382</v>
      </c>
      <c r="H222" s="173" t="s">
        <v>3</v>
      </c>
      <c r="I222" s="174"/>
      <c r="L222" s="169"/>
      <c r="M222" s="175"/>
      <c r="N222" s="176"/>
      <c r="O222" s="176"/>
      <c r="P222" s="176"/>
      <c r="Q222" s="176"/>
      <c r="R222" s="176"/>
      <c r="S222" s="176"/>
      <c r="T222" s="177"/>
      <c r="AT222" s="173" t="s">
        <v>121</v>
      </c>
      <c r="AU222" s="173" t="s">
        <v>78</v>
      </c>
      <c r="AV222" s="11" t="s">
        <v>22</v>
      </c>
      <c r="AW222" s="11" t="s">
        <v>37</v>
      </c>
      <c r="AX222" s="11" t="s">
        <v>73</v>
      </c>
      <c r="AY222" s="173" t="s">
        <v>113</v>
      </c>
    </row>
    <row r="223" spans="2:65" s="12" customFormat="1" x14ac:dyDescent="0.3">
      <c r="B223" s="178"/>
      <c r="D223" s="179" t="s">
        <v>121</v>
      </c>
      <c r="E223" s="180" t="s">
        <v>3</v>
      </c>
      <c r="F223" s="181" t="s">
        <v>22</v>
      </c>
      <c r="H223" s="182">
        <v>1</v>
      </c>
      <c r="I223" s="183"/>
      <c r="L223" s="178"/>
      <c r="M223" s="184"/>
      <c r="N223" s="185"/>
      <c r="O223" s="185"/>
      <c r="P223" s="185"/>
      <c r="Q223" s="185"/>
      <c r="R223" s="185"/>
      <c r="S223" s="185"/>
      <c r="T223" s="186"/>
      <c r="AT223" s="187" t="s">
        <v>121</v>
      </c>
      <c r="AU223" s="187" t="s">
        <v>78</v>
      </c>
      <c r="AV223" s="12" t="s">
        <v>78</v>
      </c>
      <c r="AW223" s="12" t="s">
        <v>37</v>
      </c>
      <c r="AX223" s="12" t="s">
        <v>22</v>
      </c>
      <c r="AY223" s="187" t="s">
        <v>113</v>
      </c>
    </row>
    <row r="224" spans="2:65" s="1" customFormat="1" ht="22.5" customHeight="1" x14ac:dyDescent="0.3">
      <c r="B224" s="156"/>
      <c r="C224" s="157" t="s">
        <v>221</v>
      </c>
      <c r="D224" s="157" t="s">
        <v>115</v>
      </c>
      <c r="E224" s="158" t="s">
        <v>383</v>
      </c>
      <c r="F224" s="159" t="s">
        <v>384</v>
      </c>
      <c r="G224" s="160" t="s">
        <v>132</v>
      </c>
      <c r="H224" s="161">
        <v>92</v>
      </c>
      <c r="I224" s="162"/>
      <c r="J224" s="163">
        <f>ROUND(I224*H224,2)</f>
        <v>0</v>
      </c>
      <c r="K224" s="159" t="s">
        <v>119</v>
      </c>
      <c r="L224" s="34"/>
      <c r="M224" s="164" t="s">
        <v>3</v>
      </c>
      <c r="N224" s="165" t="s">
        <v>44</v>
      </c>
      <c r="O224" s="35"/>
      <c r="P224" s="166">
        <f>O224*H224</f>
        <v>0</v>
      </c>
      <c r="Q224" s="166">
        <v>0</v>
      </c>
      <c r="R224" s="166">
        <f>Q224*H224</f>
        <v>0</v>
      </c>
      <c r="S224" s="166">
        <v>0</v>
      </c>
      <c r="T224" s="167">
        <f>S224*H224</f>
        <v>0</v>
      </c>
      <c r="AR224" s="17" t="s">
        <v>120</v>
      </c>
      <c r="AT224" s="17" t="s">
        <v>115</v>
      </c>
      <c r="AU224" s="17" t="s">
        <v>78</v>
      </c>
      <c r="AY224" s="17" t="s">
        <v>113</v>
      </c>
      <c r="BE224" s="168">
        <f>IF(N224="základní",J224,0)</f>
        <v>0</v>
      </c>
      <c r="BF224" s="168">
        <f>IF(N224="snížená",J224,0)</f>
        <v>0</v>
      </c>
      <c r="BG224" s="168">
        <f>IF(N224="zákl. přenesená",J224,0)</f>
        <v>0</v>
      </c>
      <c r="BH224" s="168">
        <f>IF(N224="sníž. přenesená",J224,0)</f>
        <v>0</v>
      </c>
      <c r="BI224" s="168">
        <f>IF(N224="nulová",J224,0)</f>
        <v>0</v>
      </c>
      <c r="BJ224" s="17" t="s">
        <v>22</v>
      </c>
      <c r="BK224" s="168">
        <f>ROUND(I224*H224,2)</f>
        <v>0</v>
      </c>
      <c r="BL224" s="17" t="s">
        <v>120</v>
      </c>
      <c r="BM224" s="17" t="s">
        <v>385</v>
      </c>
    </row>
    <row r="225" spans="2:65" s="12" customFormat="1" x14ac:dyDescent="0.3">
      <c r="B225" s="178"/>
      <c r="D225" s="179" t="s">
        <v>121</v>
      </c>
      <c r="E225" s="180" t="s">
        <v>3</v>
      </c>
      <c r="F225" s="181" t="s">
        <v>338</v>
      </c>
      <c r="H225" s="182">
        <v>92</v>
      </c>
      <c r="I225" s="183"/>
      <c r="L225" s="178"/>
      <c r="M225" s="184"/>
      <c r="N225" s="185"/>
      <c r="O225" s="185"/>
      <c r="P225" s="185"/>
      <c r="Q225" s="185"/>
      <c r="R225" s="185"/>
      <c r="S225" s="185"/>
      <c r="T225" s="186"/>
      <c r="AT225" s="187" t="s">
        <v>121</v>
      </c>
      <c r="AU225" s="187" t="s">
        <v>78</v>
      </c>
      <c r="AV225" s="12" t="s">
        <v>78</v>
      </c>
      <c r="AW225" s="12" t="s">
        <v>37</v>
      </c>
      <c r="AX225" s="12" t="s">
        <v>22</v>
      </c>
      <c r="AY225" s="187" t="s">
        <v>113</v>
      </c>
    </row>
    <row r="226" spans="2:65" s="1" customFormat="1" ht="31.5" customHeight="1" x14ac:dyDescent="0.3">
      <c r="B226" s="156"/>
      <c r="C226" s="157" t="s">
        <v>222</v>
      </c>
      <c r="D226" s="157" t="s">
        <v>115</v>
      </c>
      <c r="E226" s="158" t="s">
        <v>386</v>
      </c>
      <c r="F226" s="159" t="s">
        <v>644</v>
      </c>
      <c r="G226" s="160" t="s">
        <v>209</v>
      </c>
      <c r="H226" s="161">
        <v>1</v>
      </c>
      <c r="I226" s="162"/>
      <c r="J226" s="163">
        <f>ROUND(I226*H226,2)</f>
        <v>0</v>
      </c>
      <c r="K226" s="159" t="s">
        <v>643</v>
      </c>
      <c r="L226" s="34"/>
      <c r="M226" s="164" t="s">
        <v>3</v>
      </c>
      <c r="N226" s="165" t="s">
        <v>44</v>
      </c>
      <c r="O226" s="35"/>
      <c r="P226" s="166">
        <f>O226*H226</f>
        <v>0</v>
      </c>
      <c r="Q226" s="166">
        <v>0.10661</v>
      </c>
      <c r="R226" s="166">
        <f>Q226*H226</f>
        <v>0.10661</v>
      </c>
      <c r="S226" s="166">
        <v>0</v>
      </c>
      <c r="T226" s="167">
        <f>S226*H226</f>
        <v>0</v>
      </c>
      <c r="AR226" s="17" t="s">
        <v>120</v>
      </c>
      <c r="AT226" s="17" t="s">
        <v>115</v>
      </c>
      <c r="AU226" s="17" t="s">
        <v>78</v>
      </c>
      <c r="AY226" s="17" t="s">
        <v>113</v>
      </c>
      <c r="BE226" s="168">
        <f>IF(N226="základní",J226,0)</f>
        <v>0</v>
      </c>
      <c r="BF226" s="168">
        <f>IF(N226="snížená",J226,0)</f>
        <v>0</v>
      </c>
      <c r="BG226" s="168">
        <f>IF(N226="zákl. přenesená",J226,0)</f>
        <v>0</v>
      </c>
      <c r="BH226" s="168">
        <f>IF(N226="sníž. přenesená",J226,0)</f>
        <v>0</v>
      </c>
      <c r="BI226" s="168">
        <f>IF(N226="nulová",J226,0)</f>
        <v>0</v>
      </c>
      <c r="BJ226" s="17" t="s">
        <v>22</v>
      </c>
      <c r="BK226" s="168">
        <f>ROUND(I226*H226,2)</f>
        <v>0</v>
      </c>
      <c r="BL226" s="17" t="s">
        <v>120</v>
      </c>
      <c r="BM226" s="17" t="s">
        <v>387</v>
      </c>
    </row>
    <row r="227" spans="2:65" s="11" customFormat="1" x14ac:dyDescent="0.3">
      <c r="B227" s="169"/>
      <c r="D227" s="170" t="s">
        <v>121</v>
      </c>
      <c r="E227" s="171" t="s">
        <v>3</v>
      </c>
      <c r="F227" s="172" t="s">
        <v>388</v>
      </c>
      <c r="H227" s="173" t="s">
        <v>3</v>
      </c>
      <c r="I227" s="174"/>
      <c r="L227" s="169"/>
      <c r="M227" s="175"/>
      <c r="N227" s="176"/>
      <c r="O227" s="176"/>
      <c r="P227" s="176"/>
      <c r="Q227" s="176"/>
      <c r="R227" s="176"/>
      <c r="S227" s="176"/>
      <c r="T227" s="177"/>
      <c r="AT227" s="173" t="s">
        <v>121</v>
      </c>
      <c r="AU227" s="173" t="s">
        <v>78</v>
      </c>
      <c r="AV227" s="11" t="s">
        <v>22</v>
      </c>
      <c r="AW227" s="11" t="s">
        <v>37</v>
      </c>
      <c r="AX227" s="11" t="s">
        <v>73</v>
      </c>
      <c r="AY227" s="173" t="s">
        <v>113</v>
      </c>
    </row>
    <row r="228" spans="2:65" s="12" customFormat="1" x14ac:dyDescent="0.3">
      <c r="B228" s="178"/>
      <c r="D228" s="179" t="s">
        <v>121</v>
      </c>
      <c r="E228" s="180" t="s">
        <v>3</v>
      </c>
      <c r="F228" s="181" t="s">
        <v>22</v>
      </c>
      <c r="H228" s="182">
        <v>1</v>
      </c>
      <c r="I228" s="183"/>
      <c r="L228" s="178"/>
      <c r="M228" s="184"/>
      <c r="N228" s="185"/>
      <c r="O228" s="185"/>
      <c r="P228" s="185"/>
      <c r="Q228" s="185"/>
      <c r="R228" s="185"/>
      <c r="S228" s="185"/>
      <c r="T228" s="186"/>
      <c r="AT228" s="187" t="s">
        <v>121</v>
      </c>
      <c r="AU228" s="187" t="s">
        <v>78</v>
      </c>
      <c r="AV228" s="12" t="s">
        <v>78</v>
      </c>
      <c r="AW228" s="12" t="s">
        <v>37</v>
      </c>
      <c r="AX228" s="12" t="s">
        <v>22</v>
      </c>
      <c r="AY228" s="187" t="s">
        <v>113</v>
      </c>
    </row>
    <row r="229" spans="2:65" s="1" customFormat="1" ht="44.25" customHeight="1" x14ac:dyDescent="0.3">
      <c r="B229" s="156"/>
      <c r="C229" s="157" t="s">
        <v>223</v>
      </c>
      <c r="D229" s="157" t="s">
        <v>115</v>
      </c>
      <c r="E229" s="158" t="s">
        <v>389</v>
      </c>
      <c r="F229" s="159" t="s">
        <v>390</v>
      </c>
      <c r="G229" s="160" t="s">
        <v>209</v>
      </c>
      <c r="H229" s="161">
        <v>1</v>
      </c>
      <c r="I229" s="162"/>
      <c r="J229" s="163">
        <f>ROUND(I229*H229,2)</f>
        <v>0</v>
      </c>
      <c r="K229" s="159" t="s">
        <v>119</v>
      </c>
      <c r="L229" s="34"/>
      <c r="M229" s="164" t="s">
        <v>3</v>
      </c>
      <c r="N229" s="165" t="s">
        <v>44</v>
      </c>
      <c r="O229" s="35"/>
      <c r="P229" s="166">
        <f>O229*H229</f>
        <v>0</v>
      </c>
      <c r="Q229" s="166">
        <v>0.10661</v>
      </c>
      <c r="R229" s="166">
        <f>Q229*H229</f>
        <v>0.10661</v>
      </c>
      <c r="S229" s="166">
        <v>0</v>
      </c>
      <c r="T229" s="167">
        <f>S229*H229</f>
        <v>0</v>
      </c>
      <c r="AR229" s="17" t="s">
        <v>120</v>
      </c>
      <c r="AT229" s="17" t="s">
        <v>115</v>
      </c>
      <c r="AU229" s="17" t="s">
        <v>78</v>
      </c>
      <c r="AY229" s="17" t="s">
        <v>113</v>
      </c>
      <c r="BE229" s="168">
        <f>IF(N229="základní",J229,0)</f>
        <v>0</v>
      </c>
      <c r="BF229" s="168">
        <f>IF(N229="snížená",J229,0)</f>
        <v>0</v>
      </c>
      <c r="BG229" s="168">
        <f>IF(N229="zákl. přenesená",J229,0)</f>
        <v>0</v>
      </c>
      <c r="BH229" s="168">
        <f>IF(N229="sníž. přenesená",J229,0)</f>
        <v>0</v>
      </c>
      <c r="BI229" s="168">
        <f>IF(N229="nulová",J229,0)</f>
        <v>0</v>
      </c>
      <c r="BJ229" s="17" t="s">
        <v>22</v>
      </c>
      <c r="BK229" s="168">
        <f>ROUND(I229*H229,2)</f>
        <v>0</v>
      </c>
      <c r="BL229" s="17" t="s">
        <v>120</v>
      </c>
      <c r="BM229" s="17" t="s">
        <v>391</v>
      </c>
    </row>
    <row r="230" spans="2:65" s="11" customFormat="1" x14ac:dyDescent="0.3">
      <c r="B230" s="169"/>
      <c r="D230" s="170" t="s">
        <v>121</v>
      </c>
      <c r="E230" s="171" t="s">
        <v>3</v>
      </c>
      <c r="F230" s="172" t="s">
        <v>291</v>
      </c>
      <c r="H230" s="173" t="s">
        <v>3</v>
      </c>
      <c r="I230" s="174"/>
      <c r="L230" s="169"/>
      <c r="M230" s="175"/>
      <c r="N230" s="176"/>
      <c r="O230" s="176"/>
      <c r="P230" s="176"/>
      <c r="Q230" s="176"/>
      <c r="R230" s="176"/>
      <c r="S230" s="176"/>
      <c r="T230" s="177"/>
      <c r="AT230" s="173" t="s">
        <v>121</v>
      </c>
      <c r="AU230" s="173" t="s">
        <v>78</v>
      </c>
      <c r="AV230" s="11" t="s">
        <v>22</v>
      </c>
      <c r="AW230" s="11" t="s">
        <v>37</v>
      </c>
      <c r="AX230" s="11" t="s">
        <v>73</v>
      </c>
      <c r="AY230" s="173" t="s">
        <v>113</v>
      </c>
    </row>
    <row r="231" spans="2:65" s="11" customFormat="1" x14ac:dyDescent="0.3">
      <c r="B231" s="169"/>
      <c r="D231" s="170" t="s">
        <v>121</v>
      </c>
      <c r="E231" s="171" t="s">
        <v>3</v>
      </c>
      <c r="F231" s="172" t="s">
        <v>392</v>
      </c>
      <c r="H231" s="173" t="s">
        <v>3</v>
      </c>
      <c r="I231" s="174"/>
      <c r="L231" s="169"/>
      <c r="M231" s="175"/>
      <c r="N231" s="176"/>
      <c r="O231" s="176"/>
      <c r="P231" s="176"/>
      <c r="Q231" s="176"/>
      <c r="R231" s="176"/>
      <c r="S231" s="176"/>
      <c r="T231" s="177"/>
      <c r="AT231" s="173" t="s">
        <v>121</v>
      </c>
      <c r="AU231" s="173" t="s">
        <v>78</v>
      </c>
      <c r="AV231" s="11" t="s">
        <v>22</v>
      </c>
      <c r="AW231" s="11" t="s">
        <v>37</v>
      </c>
      <c r="AX231" s="11" t="s">
        <v>73</v>
      </c>
      <c r="AY231" s="173" t="s">
        <v>113</v>
      </c>
    </row>
    <row r="232" spans="2:65" s="12" customFormat="1" x14ac:dyDescent="0.3">
      <c r="B232" s="178"/>
      <c r="D232" s="179" t="s">
        <v>121</v>
      </c>
      <c r="E232" s="180" t="s">
        <v>3</v>
      </c>
      <c r="F232" s="181" t="s">
        <v>22</v>
      </c>
      <c r="H232" s="182">
        <v>1</v>
      </c>
      <c r="I232" s="183"/>
      <c r="L232" s="178"/>
      <c r="M232" s="184"/>
      <c r="N232" s="185"/>
      <c r="O232" s="185"/>
      <c r="P232" s="185"/>
      <c r="Q232" s="185"/>
      <c r="R232" s="185"/>
      <c r="S232" s="185"/>
      <c r="T232" s="186"/>
      <c r="AT232" s="187" t="s">
        <v>121</v>
      </c>
      <c r="AU232" s="187" t="s">
        <v>78</v>
      </c>
      <c r="AV232" s="12" t="s">
        <v>78</v>
      </c>
      <c r="AW232" s="12" t="s">
        <v>37</v>
      </c>
      <c r="AX232" s="12" t="s">
        <v>22</v>
      </c>
      <c r="AY232" s="187" t="s">
        <v>113</v>
      </c>
    </row>
    <row r="233" spans="2:65" s="1" customFormat="1" ht="31.5" customHeight="1" x14ac:dyDescent="0.3">
      <c r="B233" s="156"/>
      <c r="C233" s="157" t="s">
        <v>224</v>
      </c>
      <c r="D233" s="157" t="s">
        <v>115</v>
      </c>
      <c r="E233" s="158" t="s">
        <v>393</v>
      </c>
      <c r="F233" s="159" t="s">
        <v>394</v>
      </c>
      <c r="G233" s="160" t="s">
        <v>209</v>
      </c>
      <c r="H233" s="161">
        <v>2</v>
      </c>
      <c r="I233" s="162"/>
      <c r="J233" s="163">
        <f>ROUND(I233*H233,2)</f>
        <v>0</v>
      </c>
      <c r="K233" s="159" t="s">
        <v>119</v>
      </c>
      <c r="L233" s="34"/>
      <c r="M233" s="164" t="s">
        <v>3</v>
      </c>
      <c r="N233" s="165" t="s">
        <v>44</v>
      </c>
      <c r="O233" s="35"/>
      <c r="P233" s="166">
        <f>O233*H233</f>
        <v>0</v>
      </c>
      <c r="Q233" s="166">
        <v>0.10761999999999999</v>
      </c>
      <c r="R233" s="166">
        <f>Q233*H233</f>
        <v>0.21523999999999999</v>
      </c>
      <c r="S233" s="166">
        <v>0</v>
      </c>
      <c r="T233" s="167">
        <f>S233*H233</f>
        <v>0</v>
      </c>
      <c r="AR233" s="17" t="s">
        <v>120</v>
      </c>
      <c r="AT233" s="17" t="s">
        <v>115</v>
      </c>
      <c r="AU233" s="17" t="s">
        <v>78</v>
      </c>
      <c r="AY233" s="17" t="s">
        <v>113</v>
      </c>
      <c r="BE233" s="168">
        <f>IF(N233="základní",J233,0)</f>
        <v>0</v>
      </c>
      <c r="BF233" s="168">
        <f>IF(N233="snížená",J233,0)</f>
        <v>0</v>
      </c>
      <c r="BG233" s="168">
        <f>IF(N233="zákl. přenesená",J233,0)</f>
        <v>0</v>
      </c>
      <c r="BH233" s="168">
        <f>IF(N233="sníž. přenesená",J233,0)</f>
        <v>0</v>
      </c>
      <c r="BI233" s="168">
        <f>IF(N233="nulová",J233,0)</f>
        <v>0</v>
      </c>
      <c r="BJ233" s="17" t="s">
        <v>22</v>
      </c>
      <c r="BK233" s="168">
        <f>ROUND(I233*H233,2)</f>
        <v>0</v>
      </c>
      <c r="BL233" s="17" t="s">
        <v>120</v>
      </c>
      <c r="BM233" s="17" t="s">
        <v>395</v>
      </c>
    </row>
    <row r="234" spans="2:65" s="11" customFormat="1" x14ac:dyDescent="0.3">
      <c r="B234" s="169"/>
      <c r="D234" s="170" t="s">
        <v>121</v>
      </c>
      <c r="E234" s="171" t="s">
        <v>3</v>
      </c>
      <c r="F234" s="172" t="s">
        <v>291</v>
      </c>
      <c r="H234" s="173" t="s">
        <v>3</v>
      </c>
      <c r="I234" s="174"/>
      <c r="L234" s="169"/>
      <c r="M234" s="175"/>
      <c r="N234" s="176"/>
      <c r="O234" s="176"/>
      <c r="P234" s="176"/>
      <c r="Q234" s="176"/>
      <c r="R234" s="176"/>
      <c r="S234" s="176"/>
      <c r="T234" s="177"/>
      <c r="AT234" s="173" t="s">
        <v>121</v>
      </c>
      <c r="AU234" s="173" t="s">
        <v>78</v>
      </c>
      <c r="AV234" s="11" t="s">
        <v>22</v>
      </c>
      <c r="AW234" s="11" t="s">
        <v>37</v>
      </c>
      <c r="AX234" s="11" t="s">
        <v>73</v>
      </c>
      <c r="AY234" s="173" t="s">
        <v>113</v>
      </c>
    </row>
    <row r="235" spans="2:65" s="11" customFormat="1" x14ac:dyDescent="0.3">
      <c r="B235" s="169"/>
      <c r="D235" s="170" t="s">
        <v>121</v>
      </c>
      <c r="E235" s="171" t="s">
        <v>3</v>
      </c>
      <c r="F235" s="172" t="s">
        <v>396</v>
      </c>
      <c r="H235" s="173" t="s">
        <v>3</v>
      </c>
      <c r="I235" s="174"/>
      <c r="L235" s="169"/>
      <c r="M235" s="175"/>
      <c r="N235" s="176"/>
      <c r="O235" s="176"/>
      <c r="P235" s="176"/>
      <c r="Q235" s="176"/>
      <c r="R235" s="176"/>
      <c r="S235" s="176"/>
      <c r="T235" s="177"/>
      <c r="AT235" s="173" t="s">
        <v>121</v>
      </c>
      <c r="AU235" s="173" t="s">
        <v>78</v>
      </c>
      <c r="AV235" s="11" t="s">
        <v>22</v>
      </c>
      <c r="AW235" s="11" t="s">
        <v>37</v>
      </c>
      <c r="AX235" s="11" t="s">
        <v>73</v>
      </c>
      <c r="AY235" s="173" t="s">
        <v>113</v>
      </c>
    </row>
    <row r="236" spans="2:65" s="12" customFormat="1" x14ac:dyDescent="0.3">
      <c r="B236" s="178"/>
      <c r="D236" s="179" t="s">
        <v>121</v>
      </c>
      <c r="E236" s="180" t="s">
        <v>3</v>
      </c>
      <c r="F236" s="181" t="s">
        <v>78</v>
      </c>
      <c r="H236" s="182">
        <v>2</v>
      </c>
      <c r="I236" s="183"/>
      <c r="L236" s="178"/>
      <c r="M236" s="184"/>
      <c r="N236" s="185"/>
      <c r="O236" s="185"/>
      <c r="P236" s="185"/>
      <c r="Q236" s="185"/>
      <c r="R236" s="185"/>
      <c r="S236" s="185"/>
      <c r="T236" s="186"/>
      <c r="AT236" s="187" t="s">
        <v>121</v>
      </c>
      <c r="AU236" s="187" t="s">
        <v>78</v>
      </c>
      <c r="AV236" s="12" t="s">
        <v>78</v>
      </c>
      <c r="AW236" s="12" t="s">
        <v>37</v>
      </c>
      <c r="AX236" s="12" t="s">
        <v>22</v>
      </c>
      <c r="AY236" s="187" t="s">
        <v>113</v>
      </c>
    </row>
    <row r="237" spans="2:65" s="1" customFormat="1" ht="31.5" customHeight="1" x14ac:dyDescent="0.3">
      <c r="B237" s="156"/>
      <c r="C237" s="157" t="s">
        <v>225</v>
      </c>
      <c r="D237" s="157" t="s">
        <v>115</v>
      </c>
      <c r="E237" s="158" t="s">
        <v>397</v>
      </c>
      <c r="F237" s="159" t="s">
        <v>398</v>
      </c>
      <c r="G237" s="160" t="s">
        <v>209</v>
      </c>
      <c r="H237" s="161">
        <v>1</v>
      </c>
      <c r="I237" s="162"/>
      <c r="J237" s="163">
        <f>ROUND(I237*H237,2)</f>
        <v>0</v>
      </c>
      <c r="K237" s="159" t="s">
        <v>119</v>
      </c>
      <c r="L237" s="34"/>
      <c r="M237" s="164" t="s">
        <v>3</v>
      </c>
      <c r="N237" s="165" t="s">
        <v>44</v>
      </c>
      <c r="O237" s="35"/>
      <c r="P237" s="166">
        <f>O237*H237</f>
        <v>0</v>
      </c>
      <c r="Q237" s="166">
        <v>0.10863</v>
      </c>
      <c r="R237" s="166">
        <f>Q237*H237</f>
        <v>0.10863</v>
      </c>
      <c r="S237" s="166">
        <v>0</v>
      </c>
      <c r="T237" s="167">
        <f>S237*H237</f>
        <v>0</v>
      </c>
      <c r="AR237" s="17" t="s">
        <v>120</v>
      </c>
      <c r="AT237" s="17" t="s">
        <v>115</v>
      </c>
      <c r="AU237" s="17" t="s">
        <v>78</v>
      </c>
      <c r="AY237" s="17" t="s">
        <v>113</v>
      </c>
      <c r="BE237" s="168">
        <f>IF(N237="základní",J237,0)</f>
        <v>0</v>
      </c>
      <c r="BF237" s="168">
        <f>IF(N237="snížená",J237,0)</f>
        <v>0</v>
      </c>
      <c r="BG237" s="168">
        <f>IF(N237="zákl. přenesená",J237,0)</f>
        <v>0</v>
      </c>
      <c r="BH237" s="168">
        <f>IF(N237="sníž. přenesená",J237,0)</f>
        <v>0</v>
      </c>
      <c r="BI237" s="168">
        <f>IF(N237="nulová",J237,0)</f>
        <v>0</v>
      </c>
      <c r="BJ237" s="17" t="s">
        <v>22</v>
      </c>
      <c r="BK237" s="168">
        <f>ROUND(I237*H237,2)</f>
        <v>0</v>
      </c>
      <c r="BL237" s="17" t="s">
        <v>120</v>
      </c>
      <c r="BM237" s="17" t="s">
        <v>399</v>
      </c>
    </row>
    <row r="238" spans="2:65" s="11" customFormat="1" x14ac:dyDescent="0.3">
      <c r="B238" s="169"/>
      <c r="D238" s="170" t="s">
        <v>121</v>
      </c>
      <c r="E238" s="171" t="s">
        <v>3</v>
      </c>
      <c r="F238" s="172" t="s">
        <v>291</v>
      </c>
      <c r="H238" s="173" t="s">
        <v>3</v>
      </c>
      <c r="I238" s="174"/>
      <c r="L238" s="169"/>
      <c r="M238" s="175"/>
      <c r="N238" s="176"/>
      <c r="O238" s="176"/>
      <c r="P238" s="176"/>
      <c r="Q238" s="176"/>
      <c r="R238" s="176"/>
      <c r="S238" s="176"/>
      <c r="T238" s="177"/>
      <c r="AT238" s="173" t="s">
        <v>121</v>
      </c>
      <c r="AU238" s="173" t="s">
        <v>78</v>
      </c>
      <c r="AV238" s="11" t="s">
        <v>22</v>
      </c>
      <c r="AW238" s="11" t="s">
        <v>37</v>
      </c>
      <c r="AX238" s="11" t="s">
        <v>73</v>
      </c>
      <c r="AY238" s="173" t="s">
        <v>113</v>
      </c>
    </row>
    <row r="239" spans="2:65" s="11" customFormat="1" x14ac:dyDescent="0.3">
      <c r="B239" s="169"/>
      <c r="D239" s="170" t="s">
        <v>121</v>
      </c>
      <c r="E239" s="171" t="s">
        <v>3</v>
      </c>
      <c r="F239" s="172" t="s">
        <v>400</v>
      </c>
      <c r="H239" s="173" t="s">
        <v>3</v>
      </c>
      <c r="I239" s="174"/>
      <c r="L239" s="169"/>
      <c r="M239" s="175"/>
      <c r="N239" s="176"/>
      <c r="O239" s="176"/>
      <c r="P239" s="176"/>
      <c r="Q239" s="176"/>
      <c r="R239" s="176"/>
      <c r="S239" s="176"/>
      <c r="T239" s="177"/>
      <c r="AT239" s="173" t="s">
        <v>121</v>
      </c>
      <c r="AU239" s="173" t="s">
        <v>78</v>
      </c>
      <c r="AV239" s="11" t="s">
        <v>22</v>
      </c>
      <c r="AW239" s="11" t="s">
        <v>37</v>
      </c>
      <c r="AX239" s="11" t="s">
        <v>73</v>
      </c>
      <c r="AY239" s="173" t="s">
        <v>113</v>
      </c>
    </row>
    <row r="240" spans="2:65" s="12" customFormat="1" x14ac:dyDescent="0.3">
      <c r="B240" s="178"/>
      <c r="D240" s="179" t="s">
        <v>121</v>
      </c>
      <c r="E240" s="180" t="s">
        <v>3</v>
      </c>
      <c r="F240" s="181" t="s">
        <v>22</v>
      </c>
      <c r="H240" s="182">
        <v>1</v>
      </c>
      <c r="I240" s="183"/>
      <c r="L240" s="178"/>
      <c r="M240" s="184"/>
      <c r="N240" s="185"/>
      <c r="O240" s="185"/>
      <c r="P240" s="185"/>
      <c r="Q240" s="185"/>
      <c r="R240" s="185"/>
      <c r="S240" s="185"/>
      <c r="T240" s="186"/>
      <c r="AT240" s="187" t="s">
        <v>121</v>
      </c>
      <c r="AU240" s="187" t="s">
        <v>78</v>
      </c>
      <c r="AV240" s="12" t="s">
        <v>78</v>
      </c>
      <c r="AW240" s="12" t="s">
        <v>37</v>
      </c>
      <c r="AX240" s="12" t="s">
        <v>22</v>
      </c>
      <c r="AY240" s="187" t="s">
        <v>113</v>
      </c>
    </row>
    <row r="241" spans="2:65" s="1" customFormat="1" ht="31.5" customHeight="1" x14ac:dyDescent="0.3">
      <c r="B241" s="156"/>
      <c r="C241" s="157" t="s">
        <v>228</v>
      </c>
      <c r="D241" s="157" t="s">
        <v>115</v>
      </c>
      <c r="E241" s="158" t="s">
        <v>401</v>
      </c>
      <c r="F241" s="159" t="s">
        <v>402</v>
      </c>
      <c r="G241" s="160" t="s">
        <v>209</v>
      </c>
      <c r="H241" s="161">
        <v>2</v>
      </c>
      <c r="I241" s="162"/>
      <c r="J241" s="163">
        <f>ROUND(I241*H241,2)</f>
        <v>0</v>
      </c>
      <c r="K241" s="159" t="s">
        <v>119</v>
      </c>
      <c r="L241" s="34"/>
      <c r="M241" s="164" t="s">
        <v>3</v>
      </c>
      <c r="N241" s="165" t="s">
        <v>44</v>
      </c>
      <c r="O241" s="35"/>
      <c r="P241" s="166">
        <f>O241*H241</f>
        <v>0</v>
      </c>
      <c r="Q241" s="166">
        <v>2.4240000000000001E-2</v>
      </c>
      <c r="R241" s="166">
        <f>Q241*H241</f>
        <v>4.8480000000000002E-2</v>
      </c>
      <c r="S241" s="166">
        <v>0</v>
      </c>
      <c r="T241" s="167">
        <f>S241*H241</f>
        <v>0</v>
      </c>
      <c r="AR241" s="17" t="s">
        <v>120</v>
      </c>
      <c r="AT241" s="17" t="s">
        <v>115</v>
      </c>
      <c r="AU241" s="17" t="s">
        <v>78</v>
      </c>
      <c r="AY241" s="17" t="s">
        <v>113</v>
      </c>
      <c r="BE241" s="168">
        <f>IF(N241="základní",J241,0)</f>
        <v>0</v>
      </c>
      <c r="BF241" s="168">
        <f>IF(N241="snížená",J241,0)</f>
        <v>0</v>
      </c>
      <c r="BG241" s="168">
        <f>IF(N241="zákl. přenesená",J241,0)</f>
        <v>0</v>
      </c>
      <c r="BH241" s="168">
        <f>IF(N241="sníž. přenesená",J241,0)</f>
        <v>0</v>
      </c>
      <c r="BI241" s="168">
        <f>IF(N241="nulová",J241,0)</f>
        <v>0</v>
      </c>
      <c r="BJ241" s="17" t="s">
        <v>22</v>
      </c>
      <c r="BK241" s="168">
        <f>ROUND(I241*H241,2)</f>
        <v>0</v>
      </c>
      <c r="BL241" s="17" t="s">
        <v>120</v>
      </c>
      <c r="BM241" s="17" t="s">
        <v>403</v>
      </c>
    </row>
    <row r="242" spans="2:65" s="11" customFormat="1" x14ac:dyDescent="0.3">
      <c r="B242" s="169"/>
      <c r="D242" s="170" t="s">
        <v>121</v>
      </c>
      <c r="E242" s="171" t="s">
        <v>3</v>
      </c>
      <c r="F242" s="172" t="s">
        <v>291</v>
      </c>
      <c r="H242" s="173" t="s">
        <v>3</v>
      </c>
      <c r="I242" s="174"/>
      <c r="L242" s="169"/>
      <c r="M242" s="175"/>
      <c r="N242" s="176"/>
      <c r="O242" s="176"/>
      <c r="P242" s="176"/>
      <c r="Q242" s="176"/>
      <c r="R242" s="176"/>
      <c r="S242" s="176"/>
      <c r="T242" s="177"/>
      <c r="AT242" s="173" t="s">
        <v>121</v>
      </c>
      <c r="AU242" s="173" t="s">
        <v>78</v>
      </c>
      <c r="AV242" s="11" t="s">
        <v>22</v>
      </c>
      <c r="AW242" s="11" t="s">
        <v>37</v>
      </c>
      <c r="AX242" s="11" t="s">
        <v>73</v>
      </c>
      <c r="AY242" s="173" t="s">
        <v>113</v>
      </c>
    </row>
    <row r="243" spans="2:65" s="12" customFormat="1" x14ac:dyDescent="0.3">
      <c r="B243" s="178"/>
      <c r="D243" s="179" t="s">
        <v>121</v>
      </c>
      <c r="E243" s="180" t="s">
        <v>3</v>
      </c>
      <c r="F243" s="181" t="s">
        <v>78</v>
      </c>
      <c r="H243" s="182">
        <v>2</v>
      </c>
      <c r="I243" s="183"/>
      <c r="L243" s="178"/>
      <c r="M243" s="184"/>
      <c r="N243" s="185"/>
      <c r="O243" s="185"/>
      <c r="P243" s="185"/>
      <c r="Q243" s="185"/>
      <c r="R243" s="185"/>
      <c r="S243" s="185"/>
      <c r="T243" s="186"/>
      <c r="AT243" s="187" t="s">
        <v>121</v>
      </c>
      <c r="AU243" s="187" t="s">
        <v>78</v>
      </c>
      <c r="AV243" s="12" t="s">
        <v>78</v>
      </c>
      <c r="AW243" s="12" t="s">
        <v>37</v>
      </c>
      <c r="AX243" s="12" t="s">
        <v>22</v>
      </c>
      <c r="AY243" s="187" t="s">
        <v>113</v>
      </c>
    </row>
    <row r="244" spans="2:65" s="1" customFormat="1" ht="31.5" customHeight="1" x14ac:dyDescent="0.3">
      <c r="B244" s="156"/>
      <c r="C244" s="157" t="s">
        <v>231</v>
      </c>
      <c r="D244" s="157" t="s">
        <v>115</v>
      </c>
      <c r="E244" s="158" t="s">
        <v>404</v>
      </c>
      <c r="F244" s="159" t="s">
        <v>405</v>
      </c>
      <c r="G244" s="160" t="s">
        <v>209</v>
      </c>
      <c r="H244" s="161">
        <v>3</v>
      </c>
      <c r="I244" s="162"/>
      <c r="J244" s="163">
        <f>ROUND(I244*H244,2)</f>
        <v>0</v>
      </c>
      <c r="K244" s="159" t="s">
        <v>119</v>
      </c>
      <c r="L244" s="34"/>
      <c r="M244" s="164" t="s">
        <v>3</v>
      </c>
      <c r="N244" s="165" t="s">
        <v>44</v>
      </c>
      <c r="O244" s="35"/>
      <c r="P244" s="166">
        <f>O244*H244</f>
        <v>0</v>
      </c>
      <c r="Q244" s="166">
        <v>3.6360000000000003E-2</v>
      </c>
      <c r="R244" s="166">
        <f>Q244*H244</f>
        <v>0.10908000000000001</v>
      </c>
      <c r="S244" s="166">
        <v>0</v>
      </c>
      <c r="T244" s="167">
        <f>S244*H244</f>
        <v>0</v>
      </c>
      <c r="AR244" s="17" t="s">
        <v>120</v>
      </c>
      <c r="AT244" s="17" t="s">
        <v>115</v>
      </c>
      <c r="AU244" s="17" t="s">
        <v>78</v>
      </c>
      <c r="AY244" s="17" t="s">
        <v>113</v>
      </c>
      <c r="BE244" s="168">
        <f>IF(N244="základní",J244,0)</f>
        <v>0</v>
      </c>
      <c r="BF244" s="168">
        <f>IF(N244="snížená",J244,0)</f>
        <v>0</v>
      </c>
      <c r="BG244" s="168">
        <f>IF(N244="zákl. přenesená",J244,0)</f>
        <v>0</v>
      </c>
      <c r="BH244" s="168">
        <f>IF(N244="sníž. přenesená",J244,0)</f>
        <v>0</v>
      </c>
      <c r="BI244" s="168">
        <f>IF(N244="nulová",J244,0)</f>
        <v>0</v>
      </c>
      <c r="BJ244" s="17" t="s">
        <v>22</v>
      </c>
      <c r="BK244" s="168">
        <f>ROUND(I244*H244,2)</f>
        <v>0</v>
      </c>
      <c r="BL244" s="17" t="s">
        <v>120</v>
      </c>
      <c r="BM244" s="17" t="s">
        <v>406</v>
      </c>
    </row>
    <row r="245" spans="2:65" s="11" customFormat="1" x14ac:dyDescent="0.3">
      <c r="B245" s="169"/>
      <c r="D245" s="170" t="s">
        <v>121</v>
      </c>
      <c r="E245" s="171" t="s">
        <v>3</v>
      </c>
      <c r="F245" s="172" t="s">
        <v>291</v>
      </c>
      <c r="H245" s="173" t="s">
        <v>3</v>
      </c>
      <c r="I245" s="174"/>
      <c r="L245" s="169"/>
      <c r="M245" s="175"/>
      <c r="N245" s="176"/>
      <c r="O245" s="176"/>
      <c r="P245" s="176"/>
      <c r="Q245" s="176"/>
      <c r="R245" s="176"/>
      <c r="S245" s="176"/>
      <c r="T245" s="177"/>
      <c r="AT245" s="173" t="s">
        <v>121</v>
      </c>
      <c r="AU245" s="173" t="s">
        <v>78</v>
      </c>
      <c r="AV245" s="11" t="s">
        <v>22</v>
      </c>
      <c r="AW245" s="11" t="s">
        <v>37</v>
      </c>
      <c r="AX245" s="11" t="s">
        <v>73</v>
      </c>
      <c r="AY245" s="173" t="s">
        <v>113</v>
      </c>
    </row>
    <row r="246" spans="2:65" s="12" customFormat="1" x14ac:dyDescent="0.3">
      <c r="B246" s="178"/>
      <c r="D246" s="179" t="s">
        <v>121</v>
      </c>
      <c r="E246" s="180" t="s">
        <v>3</v>
      </c>
      <c r="F246" s="181" t="s">
        <v>124</v>
      </c>
      <c r="H246" s="182">
        <v>3</v>
      </c>
      <c r="I246" s="183"/>
      <c r="L246" s="178"/>
      <c r="M246" s="184"/>
      <c r="N246" s="185"/>
      <c r="O246" s="185"/>
      <c r="P246" s="185"/>
      <c r="Q246" s="185"/>
      <c r="R246" s="185"/>
      <c r="S246" s="185"/>
      <c r="T246" s="186"/>
      <c r="AT246" s="187" t="s">
        <v>121</v>
      </c>
      <c r="AU246" s="187" t="s">
        <v>78</v>
      </c>
      <c r="AV246" s="12" t="s">
        <v>78</v>
      </c>
      <c r="AW246" s="12" t="s">
        <v>37</v>
      </c>
      <c r="AX246" s="12" t="s">
        <v>22</v>
      </c>
      <c r="AY246" s="187" t="s">
        <v>113</v>
      </c>
    </row>
    <row r="247" spans="2:65" s="1" customFormat="1" ht="31.5" customHeight="1" x14ac:dyDescent="0.3">
      <c r="B247" s="156"/>
      <c r="C247" s="157" t="s">
        <v>236</v>
      </c>
      <c r="D247" s="157" t="s">
        <v>115</v>
      </c>
      <c r="E247" s="158" t="s">
        <v>407</v>
      </c>
      <c r="F247" s="159" t="s">
        <v>408</v>
      </c>
      <c r="G247" s="160" t="s">
        <v>209</v>
      </c>
      <c r="H247" s="161">
        <v>5</v>
      </c>
      <c r="I247" s="162"/>
      <c r="J247" s="163">
        <f>ROUND(I247*H247,2)</f>
        <v>0</v>
      </c>
      <c r="K247" s="159" t="s">
        <v>119</v>
      </c>
      <c r="L247" s="34"/>
      <c r="M247" s="164" t="s">
        <v>3</v>
      </c>
      <c r="N247" s="165" t="s">
        <v>44</v>
      </c>
      <c r="O247" s="35"/>
      <c r="P247" s="166">
        <f>O247*H247</f>
        <v>0</v>
      </c>
      <c r="Q247" s="166">
        <v>0</v>
      </c>
      <c r="R247" s="166">
        <f>Q247*H247</f>
        <v>0</v>
      </c>
      <c r="S247" s="166">
        <v>0</v>
      </c>
      <c r="T247" s="167">
        <f>S247*H247</f>
        <v>0</v>
      </c>
      <c r="AR247" s="17" t="s">
        <v>120</v>
      </c>
      <c r="AT247" s="17" t="s">
        <v>115</v>
      </c>
      <c r="AU247" s="17" t="s">
        <v>78</v>
      </c>
      <c r="AY247" s="17" t="s">
        <v>113</v>
      </c>
      <c r="BE247" s="168">
        <f>IF(N247="základní",J247,0)</f>
        <v>0</v>
      </c>
      <c r="BF247" s="168">
        <f>IF(N247="snížená",J247,0)</f>
        <v>0</v>
      </c>
      <c r="BG247" s="168">
        <f>IF(N247="zákl. přenesená",J247,0)</f>
        <v>0</v>
      </c>
      <c r="BH247" s="168">
        <f>IF(N247="sníž. přenesená",J247,0)</f>
        <v>0</v>
      </c>
      <c r="BI247" s="168">
        <f>IF(N247="nulová",J247,0)</f>
        <v>0</v>
      </c>
      <c r="BJ247" s="17" t="s">
        <v>22</v>
      </c>
      <c r="BK247" s="168">
        <f>ROUND(I247*H247,2)</f>
        <v>0</v>
      </c>
      <c r="BL247" s="17" t="s">
        <v>120</v>
      </c>
      <c r="BM247" s="17" t="s">
        <v>409</v>
      </c>
    </row>
    <row r="248" spans="2:65" s="11" customFormat="1" x14ac:dyDescent="0.3">
      <c r="B248" s="169"/>
      <c r="D248" s="170" t="s">
        <v>121</v>
      </c>
      <c r="E248" s="171" t="s">
        <v>3</v>
      </c>
      <c r="F248" s="172" t="s">
        <v>291</v>
      </c>
      <c r="H248" s="173" t="s">
        <v>3</v>
      </c>
      <c r="I248" s="174"/>
      <c r="L248" s="169"/>
      <c r="M248" s="175"/>
      <c r="N248" s="176"/>
      <c r="O248" s="176"/>
      <c r="P248" s="176"/>
      <c r="Q248" s="176"/>
      <c r="R248" s="176"/>
      <c r="S248" s="176"/>
      <c r="T248" s="177"/>
      <c r="AT248" s="173" t="s">
        <v>121</v>
      </c>
      <c r="AU248" s="173" t="s">
        <v>78</v>
      </c>
      <c r="AV248" s="11" t="s">
        <v>22</v>
      </c>
      <c r="AW248" s="11" t="s">
        <v>37</v>
      </c>
      <c r="AX248" s="11" t="s">
        <v>73</v>
      </c>
      <c r="AY248" s="173" t="s">
        <v>113</v>
      </c>
    </row>
    <row r="249" spans="2:65" s="12" customFormat="1" x14ac:dyDescent="0.3">
      <c r="B249" s="178"/>
      <c r="D249" s="179" t="s">
        <v>121</v>
      </c>
      <c r="E249" s="180" t="s">
        <v>3</v>
      </c>
      <c r="F249" s="181" t="s">
        <v>129</v>
      </c>
      <c r="H249" s="182">
        <v>5</v>
      </c>
      <c r="I249" s="183"/>
      <c r="L249" s="178"/>
      <c r="M249" s="184"/>
      <c r="N249" s="185"/>
      <c r="O249" s="185"/>
      <c r="P249" s="185"/>
      <c r="Q249" s="185"/>
      <c r="R249" s="185"/>
      <c r="S249" s="185"/>
      <c r="T249" s="186"/>
      <c r="AT249" s="187" t="s">
        <v>121</v>
      </c>
      <c r="AU249" s="187" t="s">
        <v>78</v>
      </c>
      <c r="AV249" s="12" t="s">
        <v>78</v>
      </c>
      <c r="AW249" s="12" t="s">
        <v>37</v>
      </c>
      <c r="AX249" s="12" t="s">
        <v>22</v>
      </c>
      <c r="AY249" s="187" t="s">
        <v>113</v>
      </c>
    </row>
    <row r="250" spans="2:65" s="1" customFormat="1" ht="31.5" customHeight="1" x14ac:dyDescent="0.3">
      <c r="B250" s="156"/>
      <c r="C250" s="157" t="s">
        <v>239</v>
      </c>
      <c r="D250" s="157" t="s">
        <v>115</v>
      </c>
      <c r="E250" s="158" t="s">
        <v>410</v>
      </c>
      <c r="F250" s="159" t="s">
        <v>411</v>
      </c>
      <c r="G250" s="160" t="s">
        <v>209</v>
      </c>
      <c r="H250" s="161">
        <v>5</v>
      </c>
      <c r="I250" s="162"/>
      <c r="J250" s="163">
        <f>ROUND(I250*H250,2)</f>
        <v>0</v>
      </c>
      <c r="K250" s="159" t="s">
        <v>119</v>
      </c>
      <c r="L250" s="34"/>
      <c r="M250" s="164" t="s">
        <v>3</v>
      </c>
      <c r="N250" s="165" t="s">
        <v>44</v>
      </c>
      <c r="O250" s="35"/>
      <c r="P250" s="166">
        <f>O250*H250</f>
        <v>0</v>
      </c>
      <c r="Q250" s="166">
        <v>0.35248000000000002</v>
      </c>
      <c r="R250" s="166">
        <f>Q250*H250</f>
        <v>1.7624</v>
      </c>
      <c r="S250" s="166">
        <v>0</v>
      </c>
      <c r="T250" s="167">
        <f>S250*H250</f>
        <v>0</v>
      </c>
      <c r="AR250" s="17" t="s">
        <v>120</v>
      </c>
      <c r="AT250" s="17" t="s">
        <v>115</v>
      </c>
      <c r="AU250" s="17" t="s">
        <v>78</v>
      </c>
      <c r="AY250" s="17" t="s">
        <v>113</v>
      </c>
      <c r="BE250" s="168">
        <f>IF(N250="základní",J250,0)</f>
        <v>0</v>
      </c>
      <c r="BF250" s="168">
        <f>IF(N250="snížená",J250,0)</f>
        <v>0</v>
      </c>
      <c r="BG250" s="168">
        <f>IF(N250="zákl. přenesená",J250,0)</f>
        <v>0</v>
      </c>
      <c r="BH250" s="168">
        <f>IF(N250="sníž. přenesená",J250,0)</f>
        <v>0</v>
      </c>
      <c r="BI250" s="168">
        <f>IF(N250="nulová",J250,0)</f>
        <v>0</v>
      </c>
      <c r="BJ250" s="17" t="s">
        <v>22</v>
      </c>
      <c r="BK250" s="168">
        <f>ROUND(I250*H250,2)</f>
        <v>0</v>
      </c>
      <c r="BL250" s="17" t="s">
        <v>120</v>
      </c>
      <c r="BM250" s="17" t="s">
        <v>412</v>
      </c>
    </row>
    <row r="251" spans="2:65" s="11" customFormat="1" x14ac:dyDescent="0.3">
      <c r="B251" s="169"/>
      <c r="D251" s="170" t="s">
        <v>121</v>
      </c>
      <c r="E251" s="171" t="s">
        <v>3</v>
      </c>
      <c r="F251" s="172" t="s">
        <v>291</v>
      </c>
      <c r="H251" s="173" t="s">
        <v>3</v>
      </c>
      <c r="I251" s="174"/>
      <c r="L251" s="169"/>
      <c r="M251" s="175"/>
      <c r="N251" s="176"/>
      <c r="O251" s="176"/>
      <c r="P251" s="176"/>
      <c r="Q251" s="176"/>
      <c r="R251" s="176"/>
      <c r="S251" s="176"/>
      <c r="T251" s="177"/>
      <c r="AT251" s="173" t="s">
        <v>121</v>
      </c>
      <c r="AU251" s="173" t="s">
        <v>78</v>
      </c>
      <c r="AV251" s="11" t="s">
        <v>22</v>
      </c>
      <c r="AW251" s="11" t="s">
        <v>37</v>
      </c>
      <c r="AX251" s="11" t="s">
        <v>73</v>
      </c>
      <c r="AY251" s="173" t="s">
        <v>113</v>
      </c>
    </row>
    <row r="252" spans="2:65" s="12" customFormat="1" x14ac:dyDescent="0.3">
      <c r="B252" s="178"/>
      <c r="D252" s="179" t="s">
        <v>121</v>
      </c>
      <c r="E252" s="180" t="s">
        <v>3</v>
      </c>
      <c r="F252" s="181" t="s">
        <v>129</v>
      </c>
      <c r="H252" s="182">
        <v>5</v>
      </c>
      <c r="I252" s="183"/>
      <c r="L252" s="178"/>
      <c r="M252" s="184"/>
      <c r="N252" s="185"/>
      <c r="O252" s="185"/>
      <c r="P252" s="185"/>
      <c r="Q252" s="185"/>
      <c r="R252" s="185"/>
      <c r="S252" s="185"/>
      <c r="T252" s="186"/>
      <c r="AT252" s="187" t="s">
        <v>121</v>
      </c>
      <c r="AU252" s="187" t="s">
        <v>78</v>
      </c>
      <c r="AV252" s="12" t="s">
        <v>78</v>
      </c>
      <c r="AW252" s="12" t="s">
        <v>37</v>
      </c>
      <c r="AX252" s="12" t="s">
        <v>22</v>
      </c>
      <c r="AY252" s="187" t="s">
        <v>113</v>
      </c>
    </row>
    <row r="253" spans="2:65" s="1" customFormat="1" ht="22.5" customHeight="1" x14ac:dyDescent="0.3">
      <c r="B253" s="156"/>
      <c r="C253" s="157" t="s">
        <v>242</v>
      </c>
      <c r="D253" s="157" t="s">
        <v>115</v>
      </c>
      <c r="E253" s="158" t="s">
        <v>413</v>
      </c>
      <c r="F253" s="159" t="s">
        <v>414</v>
      </c>
      <c r="G253" s="160" t="s">
        <v>209</v>
      </c>
      <c r="H253" s="161">
        <v>1</v>
      </c>
      <c r="I253" s="162"/>
      <c r="J253" s="163">
        <f>ROUND(I253*H253,2)</f>
        <v>0</v>
      </c>
      <c r="K253" s="159" t="s">
        <v>643</v>
      </c>
      <c r="L253" s="34"/>
      <c r="M253" s="164" t="s">
        <v>3</v>
      </c>
      <c r="N253" s="165" t="s">
        <v>44</v>
      </c>
      <c r="O253" s="35"/>
      <c r="P253" s="166">
        <f>O253*H253</f>
        <v>0</v>
      </c>
      <c r="Q253" s="166">
        <v>0</v>
      </c>
      <c r="R253" s="166">
        <f>Q253*H253</f>
        <v>0</v>
      </c>
      <c r="S253" s="166">
        <v>0</v>
      </c>
      <c r="T253" s="167">
        <f>S253*H253</f>
        <v>0</v>
      </c>
      <c r="AR253" s="17" t="s">
        <v>120</v>
      </c>
      <c r="AT253" s="17" t="s">
        <v>115</v>
      </c>
      <c r="AU253" s="17" t="s">
        <v>78</v>
      </c>
      <c r="AY253" s="17" t="s">
        <v>113</v>
      </c>
      <c r="BE253" s="168">
        <f>IF(N253="základní",J253,0)</f>
        <v>0</v>
      </c>
      <c r="BF253" s="168">
        <f>IF(N253="snížená",J253,0)</f>
        <v>0</v>
      </c>
      <c r="BG253" s="168">
        <f>IF(N253="zákl. přenesená",J253,0)</f>
        <v>0</v>
      </c>
      <c r="BH253" s="168">
        <f>IF(N253="sníž. přenesená",J253,0)</f>
        <v>0</v>
      </c>
      <c r="BI253" s="168">
        <f>IF(N253="nulová",J253,0)</f>
        <v>0</v>
      </c>
      <c r="BJ253" s="17" t="s">
        <v>22</v>
      </c>
      <c r="BK253" s="168">
        <f>ROUND(I253*H253,2)</f>
        <v>0</v>
      </c>
      <c r="BL253" s="17" t="s">
        <v>120</v>
      </c>
      <c r="BM253" s="17" t="s">
        <v>415</v>
      </c>
    </row>
    <row r="254" spans="2:65" s="11" customFormat="1" x14ac:dyDescent="0.3">
      <c r="B254" s="169"/>
      <c r="D254" s="170" t="s">
        <v>121</v>
      </c>
      <c r="E254" s="171" t="s">
        <v>3</v>
      </c>
      <c r="F254" s="172" t="s">
        <v>416</v>
      </c>
      <c r="H254" s="173" t="s">
        <v>3</v>
      </c>
      <c r="I254" s="174"/>
      <c r="L254" s="169"/>
      <c r="M254" s="175"/>
      <c r="N254" s="176"/>
      <c r="O254" s="176"/>
      <c r="P254" s="176"/>
      <c r="Q254" s="176"/>
      <c r="R254" s="176"/>
      <c r="S254" s="176"/>
      <c r="T254" s="177"/>
      <c r="AT254" s="173" t="s">
        <v>121</v>
      </c>
      <c r="AU254" s="173" t="s">
        <v>78</v>
      </c>
      <c r="AV254" s="11" t="s">
        <v>22</v>
      </c>
      <c r="AW254" s="11" t="s">
        <v>37</v>
      </c>
      <c r="AX254" s="11" t="s">
        <v>73</v>
      </c>
      <c r="AY254" s="173" t="s">
        <v>113</v>
      </c>
    </row>
    <row r="255" spans="2:65" s="11" customFormat="1" x14ac:dyDescent="0.3">
      <c r="B255" s="169"/>
      <c r="D255" s="170" t="s">
        <v>121</v>
      </c>
      <c r="E255" s="171" t="s">
        <v>3</v>
      </c>
      <c r="F255" s="172" t="s">
        <v>417</v>
      </c>
      <c r="H255" s="173" t="s">
        <v>3</v>
      </c>
      <c r="I255" s="174"/>
      <c r="L255" s="169"/>
      <c r="M255" s="175"/>
      <c r="N255" s="176"/>
      <c r="O255" s="176"/>
      <c r="P255" s="176"/>
      <c r="Q255" s="176"/>
      <c r="R255" s="176"/>
      <c r="S255" s="176"/>
      <c r="T255" s="177"/>
      <c r="AT255" s="173" t="s">
        <v>121</v>
      </c>
      <c r="AU255" s="173" t="s">
        <v>78</v>
      </c>
      <c r="AV255" s="11" t="s">
        <v>22</v>
      </c>
      <c r="AW255" s="11" t="s">
        <v>37</v>
      </c>
      <c r="AX255" s="11" t="s">
        <v>73</v>
      </c>
      <c r="AY255" s="173" t="s">
        <v>113</v>
      </c>
    </row>
    <row r="256" spans="2:65" s="11" customFormat="1" x14ac:dyDescent="0.3">
      <c r="B256" s="169"/>
      <c r="D256" s="170" t="s">
        <v>121</v>
      </c>
      <c r="E256" s="171" t="s">
        <v>3</v>
      </c>
      <c r="F256" s="172" t="s">
        <v>418</v>
      </c>
      <c r="H256" s="173" t="s">
        <v>3</v>
      </c>
      <c r="I256" s="174"/>
      <c r="L256" s="169"/>
      <c r="M256" s="175"/>
      <c r="N256" s="176"/>
      <c r="O256" s="176"/>
      <c r="P256" s="176"/>
      <c r="Q256" s="176"/>
      <c r="R256" s="176"/>
      <c r="S256" s="176"/>
      <c r="T256" s="177"/>
      <c r="AT256" s="173" t="s">
        <v>121</v>
      </c>
      <c r="AU256" s="173" t="s">
        <v>78</v>
      </c>
      <c r="AV256" s="11" t="s">
        <v>22</v>
      </c>
      <c r="AW256" s="11" t="s">
        <v>37</v>
      </c>
      <c r="AX256" s="11" t="s">
        <v>73</v>
      </c>
      <c r="AY256" s="173" t="s">
        <v>113</v>
      </c>
    </row>
    <row r="257" spans="2:65" s="11" customFormat="1" x14ac:dyDescent="0.3">
      <c r="B257" s="169"/>
      <c r="D257" s="170" t="s">
        <v>121</v>
      </c>
      <c r="E257" s="171" t="s">
        <v>3</v>
      </c>
      <c r="F257" s="172" t="s">
        <v>419</v>
      </c>
      <c r="H257" s="173" t="s">
        <v>3</v>
      </c>
      <c r="I257" s="174"/>
      <c r="L257" s="169"/>
      <c r="M257" s="175"/>
      <c r="N257" s="176"/>
      <c r="O257" s="176"/>
      <c r="P257" s="176"/>
      <c r="Q257" s="176"/>
      <c r="R257" s="176"/>
      <c r="S257" s="176"/>
      <c r="T257" s="177"/>
      <c r="AT257" s="173" t="s">
        <v>121</v>
      </c>
      <c r="AU257" s="173" t="s">
        <v>78</v>
      </c>
      <c r="AV257" s="11" t="s">
        <v>22</v>
      </c>
      <c r="AW257" s="11" t="s">
        <v>37</v>
      </c>
      <c r="AX257" s="11" t="s">
        <v>73</v>
      </c>
      <c r="AY257" s="173" t="s">
        <v>113</v>
      </c>
    </row>
    <row r="258" spans="2:65" s="11" customFormat="1" x14ac:dyDescent="0.3">
      <c r="B258" s="169"/>
      <c r="D258" s="170" t="s">
        <v>121</v>
      </c>
      <c r="E258" s="171" t="s">
        <v>3</v>
      </c>
      <c r="F258" s="172" t="s">
        <v>420</v>
      </c>
      <c r="H258" s="173" t="s">
        <v>3</v>
      </c>
      <c r="I258" s="174"/>
      <c r="L258" s="169"/>
      <c r="M258" s="175"/>
      <c r="N258" s="176"/>
      <c r="O258" s="176"/>
      <c r="P258" s="176"/>
      <c r="Q258" s="176"/>
      <c r="R258" s="176"/>
      <c r="S258" s="176"/>
      <c r="T258" s="177"/>
      <c r="AT258" s="173" t="s">
        <v>121</v>
      </c>
      <c r="AU258" s="173" t="s">
        <v>78</v>
      </c>
      <c r="AV258" s="11" t="s">
        <v>22</v>
      </c>
      <c r="AW258" s="11" t="s">
        <v>37</v>
      </c>
      <c r="AX258" s="11" t="s">
        <v>73</v>
      </c>
      <c r="AY258" s="173" t="s">
        <v>113</v>
      </c>
    </row>
    <row r="259" spans="2:65" s="11" customFormat="1" x14ac:dyDescent="0.3">
      <c r="B259" s="169"/>
      <c r="D259" s="170" t="s">
        <v>121</v>
      </c>
      <c r="E259" s="171" t="s">
        <v>3</v>
      </c>
      <c r="F259" s="172" t="s">
        <v>421</v>
      </c>
      <c r="H259" s="173" t="s">
        <v>3</v>
      </c>
      <c r="I259" s="174"/>
      <c r="L259" s="169"/>
      <c r="M259" s="175"/>
      <c r="N259" s="176"/>
      <c r="O259" s="176"/>
      <c r="P259" s="176"/>
      <c r="Q259" s="176"/>
      <c r="R259" s="176"/>
      <c r="S259" s="176"/>
      <c r="T259" s="177"/>
      <c r="AT259" s="173" t="s">
        <v>121</v>
      </c>
      <c r="AU259" s="173" t="s">
        <v>78</v>
      </c>
      <c r="AV259" s="11" t="s">
        <v>22</v>
      </c>
      <c r="AW259" s="11" t="s">
        <v>37</v>
      </c>
      <c r="AX259" s="11" t="s">
        <v>73</v>
      </c>
      <c r="AY259" s="173" t="s">
        <v>113</v>
      </c>
    </row>
    <row r="260" spans="2:65" s="11" customFormat="1" x14ac:dyDescent="0.3">
      <c r="B260" s="169"/>
      <c r="D260" s="170" t="s">
        <v>121</v>
      </c>
      <c r="E260" s="171" t="s">
        <v>3</v>
      </c>
      <c r="F260" s="172" t="s">
        <v>422</v>
      </c>
      <c r="H260" s="173" t="s">
        <v>3</v>
      </c>
      <c r="I260" s="174"/>
      <c r="L260" s="169"/>
      <c r="M260" s="175"/>
      <c r="N260" s="176"/>
      <c r="O260" s="176"/>
      <c r="P260" s="176"/>
      <c r="Q260" s="176"/>
      <c r="R260" s="176"/>
      <c r="S260" s="176"/>
      <c r="T260" s="177"/>
      <c r="AT260" s="173" t="s">
        <v>121</v>
      </c>
      <c r="AU260" s="173" t="s">
        <v>78</v>
      </c>
      <c r="AV260" s="11" t="s">
        <v>22</v>
      </c>
      <c r="AW260" s="11" t="s">
        <v>37</v>
      </c>
      <c r="AX260" s="11" t="s">
        <v>73</v>
      </c>
      <c r="AY260" s="173" t="s">
        <v>113</v>
      </c>
    </row>
    <row r="261" spans="2:65" s="11" customFormat="1" x14ac:dyDescent="0.3">
      <c r="B261" s="169"/>
      <c r="D261" s="170" t="s">
        <v>121</v>
      </c>
      <c r="E261" s="171" t="s">
        <v>3</v>
      </c>
      <c r="F261" s="172" t="s">
        <v>423</v>
      </c>
      <c r="H261" s="173" t="s">
        <v>3</v>
      </c>
      <c r="I261" s="174"/>
      <c r="L261" s="169"/>
      <c r="M261" s="175"/>
      <c r="N261" s="176"/>
      <c r="O261" s="176"/>
      <c r="P261" s="176"/>
      <c r="Q261" s="176"/>
      <c r="R261" s="176"/>
      <c r="S261" s="176"/>
      <c r="T261" s="177"/>
      <c r="AT261" s="173" t="s">
        <v>121</v>
      </c>
      <c r="AU261" s="173" t="s">
        <v>78</v>
      </c>
      <c r="AV261" s="11" t="s">
        <v>22</v>
      </c>
      <c r="AW261" s="11" t="s">
        <v>37</v>
      </c>
      <c r="AX261" s="11" t="s">
        <v>73</v>
      </c>
      <c r="AY261" s="173" t="s">
        <v>113</v>
      </c>
    </row>
    <row r="262" spans="2:65" s="12" customFormat="1" x14ac:dyDescent="0.3">
      <c r="B262" s="178"/>
      <c r="D262" s="179" t="s">
        <v>121</v>
      </c>
      <c r="E262" s="180" t="s">
        <v>3</v>
      </c>
      <c r="F262" s="181" t="s">
        <v>22</v>
      </c>
      <c r="H262" s="182">
        <v>1</v>
      </c>
      <c r="I262" s="183"/>
      <c r="L262" s="178"/>
      <c r="M262" s="184"/>
      <c r="N262" s="185"/>
      <c r="O262" s="185"/>
      <c r="P262" s="185"/>
      <c r="Q262" s="185"/>
      <c r="R262" s="185"/>
      <c r="S262" s="185"/>
      <c r="T262" s="186"/>
      <c r="AT262" s="187" t="s">
        <v>121</v>
      </c>
      <c r="AU262" s="187" t="s">
        <v>78</v>
      </c>
      <c r="AV262" s="12" t="s">
        <v>78</v>
      </c>
      <c r="AW262" s="12" t="s">
        <v>37</v>
      </c>
      <c r="AX262" s="12" t="s">
        <v>22</v>
      </c>
      <c r="AY262" s="187" t="s">
        <v>113</v>
      </c>
    </row>
    <row r="263" spans="2:65" s="1" customFormat="1" ht="31.5" customHeight="1" x14ac:dyDescent="0.3">
      <c r="B263" s="156"/>
      <c r="C263" s="157" t="s">
        <v>245</v>
      </c>
      <c r="D263" s="157" t="s">
        <v>115</v>
      </c>
      <c r="E263" s="158" t="s">
        <v>424</v>
      </c>
      <c r="F263" s="159" t="s">
        <v>642</v>
      </c>
      <c r="G263" s="160" t="s">
        <v>209</v>
      </c>
      <c r="H263" s="161">
        <v>1</v>
      </c>
      <c r="I263" s="162"/>
      <c r="J263" s="163">
        <f>ROUND(I263*H263,2)</f>
        <v>0</v>
      </c>
      <c r="K263" s="159" t="s">
        <v>643</v>
      </c>
      <c r="L263" s="34"/>
      <c r="M263" s="164" t="s">
        <v>3</v>
      </c>
      <c r="N263" s="165" t="s">
        <v>44</v>
      </c>
      <c r="O263" s="35"/>
      <c r="P263" s="166">
        <f>O263*H263</f>
        <v>0</v>
      </c>
      <c r="Q263" s="166">
        <v>0</v>
      </c>
      <c r="R263" s="166">
        <f>Q263*H263</f>
        <v>0</v>
      </c>
      <c r="S263" s="166">
        <v>0</v>
      </c>
      <c r="T263" s="167">
        <f>S263*H263</f>
        <v>0</v>
      </c>
      <c r="AR263" s="17" t="s">
        <v>120</v>
      </c>
      <c r="AT263" s="17" t="s">
        <v>115</v>
      </c>
      <c r="AU263" s="17" t="s">
        <v>78</v>
      </c>
      <c r="AY263" s="17" t="s">
        <v>113</v>
      </c>
      <c r="BE263" s="168">
        <f>IF(N263="základní",J263,0)</f>
        <v>0</v>
      </c>
      <c r="BF263" s="168">
        <f>IF(N263="snížená",J263,0)</f>
        <v>0</v>
      </c>
      <c r="BG263" s="168">
        <f>IF(N263="zákl. přenesená",J263,0)</f>
        <v>0</v>
      </c>
      <c r="BH263" s="168">
        <f>IF(N263="sníž. přenesená",J263,0)</f>
        <v>0</v>
      </c>
      <c r="BI263" s="168">
        <f>IF(N263="nulová",J263,0)</f>
        <v>0</v>
      </c>
      <c r="BJ263" s="17" t="s">
        <v>22</v>
      </c>
      <c r="BK263" s="168">
        <f>ROUND(I263*H263,2)</f>
        <v>0</v>
      </c>
      <c r="BL263" s="17" t="s">
        <v>120</v>
      </c>
      <c r="BM263" s="17" t="s">
        <v>425</v>
      </c>
    </row>
    <row r="264" spans="2:65" s="11" customFormat="1" x14ac:dyDescent="0.3">
      <c r="B264" s="169"/>
      <c r="D264" s="170" t="s">
        <v>121</v>
      </c>
      <c r="E264" s="171" t="s">
        <v>3</v>
      </c>
      <c r="F264" s="172" t="s">
        <v>291</v>
      </c>
      <c r="H264" s="173" t="s">
        <v>3</v>
      </c>
      <c r="I264" s="174"/>
      <c r="L264" s="169"/>
      <c r="M264" s="175"/>
      <c r="N264" s="176"/>
      <c r="O264" s="176"/>
      <c r="P264" s="176"/>
      <c r="Q264" s="176"/>
      <c r="R264" s="176"/>
      <c r="S264" s="176"/>
      <c r="T264" s="177"/>
      <c r="AT264" s="173" t="s">
        <v>121</v>
      </c>
      <c r="AU264" s="173" t="s">
        <v>78</v>
      </c>
      <c r="AV264" s="11" t="s">
        <v>22</v>
      </c>
      <c r="AW264" s="11" t="s">
        <v>37</v>
      </c>
      <c r="AX264" s="11" t="s">
        <v>73</v>
      </c>
      <c r="AY264" s="173" t="s">
        <v>113</v>
      </c>
    </row>
    <row r="265" spans="2:65" s="11" customFormat="1" x14ac:dyDescent="0.3">
      <c r="B265" s="169"/>
      <c r="D265" s="170" t="s">
        <v>121</v>
      </c>
      <c r="E265" s="171" t="s">
        <v>3</v>
      </c>
      <c r="F265" s="172" t="s">
        <v>426</v>
      </c>
      <c r="H265" s="173" t="s">
        <v>3</v>
      </c>
      <c r="I265" s="174"/>
      <c r="L265" s="169"/>
      <c r="M265" s="175"/>
      <c r="N265" s="176"/>
      <c r="O265" s="176"/>
      <c r="P265" s="176"/>
      <c r="Q265" s="176"/>
      <c r="R265" s="176"/>
      <c r="S265" s="176"/>
      <c r="T265" s="177"/>
      <c r="AT265" s="173" t="s">
        <v>121</v>
      </c>
      <c r="AU265" s="173" t="s">
        <v>78</v>
      </c>
      <c r="AV265" s="11" t="s">
        <v>22</v>
      </c>
      <c r="AW265" s="11" t="s">
        <v>37</v>
      </c>
      <c r="AX265" s="11" t="s">
        <v>73</v>
      </c>
      <c r="AY265" s="173" t="s">
        <v>113</v>
      </c>
    </row>
    <row r="266" spans="2:65" s="12" customFormat="1" x14ac:dyDescent="0.3">
      <c r="B266" s="178"/>
      <c r="D266" s="179" t="s">
        <v>121</v>
      </c>
      <c r="E266" s="180" t="s">
        <v>3</v>
      </c>
      <c r="F266" s="181" t="s">
        <v>22</v>
      </c>
      <c r="H266" s="182">
        <v>1</v>
      </c>
      <c r="I266" s="183"/>
      <c r="L266" s="178"/>
      <c r="M266" s="184"/>
      <c r="N266" s="185"/>
      <c r="O266" s="185"/>
      <c r="P266" s="185"/>
      <c r="Q266" s="185"/>
      <c r="R266" s="185"/>
      <c r="S266" s="185"/>
      <c r="T266" s="186"/>
      <c r="AT266" s="187" t="s">
        <v>121</v>
      </c>
      <c r="AU266" s="187" t="s">
        <v>78</v>
      </c>
      <c r="AV266" s="12" t="s">
        <v>78</v>
      </c>
      <c r="AW266" s="12" t="s">
        <v>37</v>
      </c>
      <c r="AX266" s="12" t="s">
        <v>22</v>
      </c>
      <c r="AY266" s="187" t="s">
        <v>113</v>
      </c>
    </row>
    <row r="267" spans="2:65" s="1" customFormat="1" ht="22.5" customHeight="1" x14ac:dyDescent="0.3">
      <c r="B267" s="156"/>
      <c r="C267" s="157" t="s">
        <v>248</v>
      </c>
      <c r="D267" s="157" t="s">
        <v>115</v>
      </c>
      <c r="E267" s="158" t="s">
        <v>226</v>
      </c>
      <c r="F267" s="159" t="s">
        <v>227</v>
      </c>
      <c r="G267" s="160" t="s">
        <v>209</v>
      </c>
      <c r="H267" s="161">
        <v>1</v>
      </c>
      <c r="I267" s="162"/>
      <c r="J267" s="163">
        <f>ROUND(I267*H267,2)</f>
        <v>0</v>
      </c>
      <c r="K267" s="159" t="s">
        <v>643</v>
      </c>
      <c r="L267" s="34"/>
      <c r="M267" s="164" t="s">
        <v>3</v>
      </c>
      <c r="N267" s="165" t="s">
        <v>44</v>
      </c>
      <c r="O267" s="35"/>
      <c r="P267" s="166">
        <f>O267*H267</f>
        <v>0</v>
      </c>
      <c r="Q267" s="166">
        <v>0</v>
      </c>
      <c r="R267" s="166">
        <f>Q267*H267</f>
        <v>0</v>
      </c>
      <c r="S267" s="166">
        <v>0</v>
      </c>
      <c r="T267" s="167">
        <f>S267*H267</f>
        <v>0</v>
      </c>
      <c r="AR267" s="17" t="s">
        <v>120</v>
      </c>
      <c r="AT267" s="17" t="s">
        <v>115</v>
      </c>
      <c r="AU267" s="17" t="s">
        <v>78</v>
      </c>
      <c r="AY267" s="17" t="s">
        <v>113</v>
      </c>
      <c r="BE267" s="168">
        <f>IF(N267="základní",J267,0)</f>
        <v>0</v>
      </c>
      <c r="BF267" s="168">
        <f>IF(N267="snížená",J267,0)</f>
        <v>0</v>
      </c>
      <c r="BG267" s="168">
        <f>IF(N267="zákl. přenesená",J267,0)</f>
        <v>0</v>
      </c>
      <c r="BH267" s="168">
        <f>IF(N267="sníž. přenesená",J267,0)</f>
        <v>0</v>
      </c>
      <c r="BI267" s="168">
        <f>IF(N267="nulová",J267,0)</f>
        <v>0</v>
      </c>
      <c r="BJ267" s="17" t="s">
        <v>22</v>
      </c>
      <c r="BK267" s="168">
        <f>ROUND(I267*H267,2)</f>
        <v>0</v>
      </c>
      <c r="BL267" s="17" t="s">
        <v>120</v>
      </c>
      <c r="BM267" s="17" t="s">
        <v>427</v>
      </c>
    </row>
    <row r="268" spans="2:65" s="12" customFormat="1" x14ac:dyDescent="0.3">
      <c r="B268" s="178"/>
      <c r="D268" s="170" t="s">
        <v>121</v>
      </c>
      <c r="E268" s="187" t="s">
        <v>3</v>
      </c>
      <c r="F268" s="188" t="s">
        <v>22</v>
      </c>
      <c r="H268" s="189">
        <v>1</v>
      </c>
      <c r="I268" s="183"/>
      <c r="L268" s="178"/>
      <c r="M268" s="184"/>
      <c r="N268" s="185"/>
      <c r="O268" s="185"/>
      <c r="P268" s="185"/>
      <c r="Q268" s="185"/>
      <c r="R268" s="185"/>
      <c r="S268" s="185"/>
      <c r="T268" s="186"/>
      <c r="AT268" s="187" t="s">
        <v>121</v>
      </c>
      <c r="AU268" s="187" t="s">
        <v>78</v>
      </c>
      <c r="AV268" s="12" t="s">
        <v>78</v>
      </c>
      <c r="AW268" s="12" t="s">
        <v>37</v>
      </c>
      <c r="AX268" s="12" t="s">
        <v>22</v>
      </c>
      <c r="AY268" s="187" t="s">
        <v>113</v>
      </c>
    </row>
    <row r="269" spans="2:65" s="10" customFormat="1" ht="29.85" customHeight="1" x14ac:dyDescent="0.3">
      <c r="B269" s="142"/>
      <c r="D269" s="153" t="s">
        <v>72</v>
      </c>
      <c r="E269" s="154" t="s">
        <v>144</v>
      </c>
      <c r="F269" s="154" t="s">
        <v>428</v>
      </c>
      <c r="I269" s="145"/>
      <c r="J269" s="155">
        <f>BK269</f>
        <v>0</v>
      </c>
      <c r="L269" s="142"/>
      <c r="M269" s="147"/>
      <c r="N269" s="148"/>
      <c r="O269" s="148"/>
      <c r="P269" s="149">
        <f>SUM(P270:P280)</f>
        <v>0</v>
      </c>
      <c r="Q269" s="148"/>
      <c r="R269" s="149">
        <f>SUM(R270:R280)</f>
        <v>5.7630000000000001E-2</v>
      </c>
      <c r="S269" s="148"/>
      <c r="T269" s="150">
        <f>SUM(T270:T280)</f>
        <v>0</v>
      </c>
      <c r="AR269" s="143" t="s">
        <v>22</v>
      </c>
      <c r="AT269" s="151" t="s">
        <v>72</v>
      </c>
      <c r="AU269" s="151" t="s">
        <v>22</v>
      </c>
      <c r="AY269" s="143" t="s">
        <v>113</v>
      </c>
      <c r="BK269" s="152">
        <f>SUM(BK270:BK280)</f>
        <v>0</v>
      </c>
    </row>
    <row r="270" spans="2:65" s="1" customFormat="1" ht="22.5" customHeight="1" x14ac:dyDescent="0.3">
      <c r="B270" s="156"/>
      <c r="C270" s="157" t="s">
        <v>253</v>
      </c>
      <c r="D270" s="157" t="s">
        <v>115</v>
      </c>
      <c r="E270" s="158" t="s">
        <v>429</v>
      </c>
      <c r="F270" s="159" t="s">
        <v>430</v>
      </c>
      <c r="G270" s="160" t="s">
        <v>118</v>
      </c>
      <c r="H270" s="161">
        <v>56.5</v>
      </c>
      <c r="I270" s="162"/>
      <c r="J270" s="163">
        <f>ROUND(I270*H270,2)</f>
        <v>0</v>
      </c>
      <c r="K270" s="159" t="s">
        <v>119</v>
      </c>
      <c r="L270" s="34"/>
      <c r="M270" s="164" t="s">
        <v>3</v>
      </c>
      <c r="N270" s="165" t="s">
        <v>44</v>
      </c>
      <c r="O270" s="35"/>
      <c r="P270" s="166">
        <f>O270*H270</f>
        <v>0</v>
      </c>
      <c r="Q270" s="166">
        <v>1.0200000000000001E-3</v>
      </c>
      <c r="R270" s="166">
        <f>Q270*H270</f>
        <v>5.7630000000000001E-2</v>
      </c>
      <c r="S270" s="166">
        <v>0</v>
      </c>
      <c r="T270" s="167">
        <f>S270*H270</f>
        <v>0</v>
      </c>
      <c r="AR270" s="17" t="s">
        <v>120</v>
      </c>
      <c r="AT270" s="17" t="s">
        <v>115</v>
      </c>
      <c r="AU270" s="17" t="s">
        <v>78</v>
      </c>
      <c r="AY270" s="17" t="s">
        <v>113</v>
      </c>
      <c r="BE270" s="168">
        <f>IF(N270="základní",J270,0)</f>
        <v>0</v>
      </c>
      <c r="BF270" s="168">
        <f>IF(N270="snížená",J270,0)</f>
        <v>0</v>
      </c>
      <c r="BG270" s="168">
        <f>IF(N270="zákl. přenesená",J270,0)</f>
        <v>0</v>
      </c>
      <c r="BH270" s="168">
        <f>IF(N270="sníž. přenesená",J270,0)</f>
        <v>0</v>
      </c>
      <c r="BI270" s="168">
        <f>IF(N270="nulová",J270,0)</f>
        <v>0</v>
      </c>
      <c r="BJ270" s="17" t="s">
        <v>22</v>
      </c>
      <c r="BK270" s="168">
        <f>ROUND(I270*H270,2)</f>
        <v>0</v>
      </c>
      <c r="BL270" s="17" t="s">
        <v>120</v>
      </c>
      <c r="BM270" s="17" t="s">
        <v>431</v>
      </c>
    </row>
    <row r="271" spans="2:65" s="11" customFormat="1" x14ac:dyDescent="0.3">
      <c r="B271" s="169"/>
      <c r="D271" s="170" t="s">
        <v>121</v>
      </c>
      <c r="E271" s="171" t="s">
        <v>3</v>
      </c>
      <c r="F271" s="172" t="s">
        <v>432</v>
      </c>
      <c r="H271" s="173" t="s">
        <v>3</v>
      </c>
      <c r="I271" s="174"/>
      <c r="L271" s="169"/>
      <c r="M271" s="175"/>
      <c r="N271" s="176"/>
      <c r="O271" s="176"/>
      <c r="P271" s="176"/>
      <c r="Q271" s="176"/>
      <c r="R271" s="176"/>
      <c r="S271" s="176"/>
      <c r="T271" s="177"/>
      <c r="AT271" s="173" t="s">
        <v>121</v>
      </c>
      <c r="AU271" s="173" t="s">
        <v>78</v>
      </c>
      <c r="AV271" s="11" t="s">
        <v>22</v>
      </c>
      <c r="AW271" s="11" t="s">
        <v>37</v>
      </c>
      <c r="AX271" s="11" t="s">
        <v>73</v>
      </c>
      <c r="AY271" s="173" t="s">
        <v>113</v>
      </c>
    </row>
    <row r="272" spans="2:65" s="12" customFormat="1" x14ac:dyDescent="0.3">
      <c r="B272" s="178"/>
      <c r="D272" s="170" t="s">
        <v>121</v>
      </c>
      <c r="E272" s="187" t="s">
        <v>3</v>
      </c>
      <c r="F272" s="188" t="s">
        <v>433</v>
      </c>
      <c r="H272" s="189">
        <v>56.16</v>
      </c>
      <c r="I272" s="183"/>
      <c r="L272" s="178"/>
      <c r="M272" s="184"/>
      <c r="N272" s="185"/>
      <c r="O272" s="185"/>
      <c r="P272" s="185"/>
      <c r="Q272" s="185"/>
      <c r="R272" s="185"/>
      <c r="S272" s="185"/>
      <c r="T272" s="186"/>
      <c r="AT272" s="187" t="s">
        <v>121</v>
      </c>
      <c r="AU272" s="187" t="s">
        <v>78</v>
      </c>
      <c r="AV272" s="12" t="s">
        <v>78</v>
      </c>
      <c r="AW272" s="12" t="s">
        <v>37</v>
      </c>
      <c r="AX272" s="12" t="s">
        <v>73</v>
      </c>
      <c r="AY272" s="187" t="s">
        <v>113</v>
      </c>
    </row>
    <row r="273" spans="2:65" s="13" customFormat="1" x14ac:dyDescent="0.3">
      <c r="B273" s="190"/>
      <c r="D273" s="170" t="s">
        <v>121</v>
      </c>
      <c r="E273" s="191" t="s">
        <v>3</v>
      </c>
      <c r="F273" s="192" t="s">
        <v>143</v>
      </c>
      <c r="H273" s="193">
        <v>56.16</v>
      </c>
      <c r="I273" s="194"/>
      <c r="L273" s="190"/>
      <c r="M273" s="195"/>
      <c r="N273" s="196"/>
      <c r="O273" s="196"/>
      <c r="P273" s="196"/>
      <c r="Q273" s="196"/>
      <c r="R273" s="196"/>
      <c r="S273" s="196"/>
      <c r="T273" s="197"/>
      <c r="AT273" s="198" t="s">
        <v>121</v>
      </c>
      <c r="AU273" s="198" t="s">
        <v>78</v>
      </c>
      <c r="AV273" s="13" t="s">
        <v>120</v>
      </c>
      <c r="AW273" s="13" t="s">
        <v>37</v>
      </c>
      <c r="AX273" s="13" t="s">
        <v>73</v>
      </c>
      <c r="AY273" s="198" t="s">
        <v>113</v>
      </c>
    </row>
    <row r="274" spans="2:65" s="12" customFormat="1" x14ac:dyDescent="0.3">
      <c r="B274" s="178"/>
      <c r="D274" s="179" t="s">
        <v>121</v>
      </c>
      <c r="E274" s="180" t="s">
        <v>3</v>
      </c>
      <c r="F274" s="181" t="s">
        <v>434</v>
      </c>
      <c r="H274" s="182">
        <v>56.5</v>
      </c>
      <c r="I274" s="183"/>
      <c r="L274" s="178"/>
      <c r="M274" s="184"/>
      <c r="N274" s="185"/>
      <c r="O274" s="185"/>
      <c r="P274" s="185"/>
      <c r="Q274" s="185"/>
      <c r="R274" s="185"/>
      <c r="S274" s="185"/>
      <c r="T274" s="186"/>
      <c r="AT274" s="187" t="s">
        <v>121</v>
      </c>
      <c r="AU274" s="187" t="s">
        <v>78</v>
      </c>
      <c r="AV274" s="12" t="s">
        <v>78</v>
      </c>
      <c r="AW274" s="12" t="s">
        <v>37</v>
      </c>
      <c r="AX274" s="12" t="s">
        <v>22</v>
      </c>
      <c r="AY274" s="187" t="s">
        <v>113</v>
      </c>
    </row>
    <row r="275" spans="2:65" s="1" customFormat="1" ht="31.5" customHeight="1" x14ac:dyDescent="0.3">
      <c r="B275" s="156"/>
      <c r="C275" s="157" t="s">
        <v>256</v>
      </c>
      <c r="D275" s="157" t="s">
        <v>115</v>
      </c>
      <c r="E275" s="158" t="s">
        <v>229</v>
      </c>
      <c r="F275" s="159" t="s">
        <v>230</v>
      </c>
      <c r="G275" s="160" t="s">
        <v>132</v>
      </c>
      <c r="H275" s="161">
        <v>25</v>
      </c>
      <c r="I275" s="162"/>
      <c r="J275" s="163">
        <f>ROUND(I275*H275,2)</f>
        <v>0</v>
      </c>
      <c r="K275" s="159" t="s">
        <v>119</v>
      </c>
      <c r="L275" s="34"/>
      <c r="M275" s="164" t="s">
        <v>3</v>
      </c>
      <c r="N275" s="165" t="s">
        <v>44</v>
      </c>
      <c r="O275" s="35"/>
      <c r="P275" s="166">
        <f>O275*H275</f>
        <v>0</v>
      </c>
      <c r="Q275" s="166">
        <v>0</v>
      </c>
      <c r="R275" s="166">
        <f>Q275*H275</f>
        <v>0</v>
      </c>
      <c r="S275" s="166">
        <v>0</v>
      </c>
      <c r="T275" s="167">
        <f>S275*H275</f>
        <v>0</v>
      </c>
      <c r="AR275" s="17" t="s">
        <v>120</v>
      </c>
      <c r="AT275" s="17" t="s">
        <v>115</v>
      </c>
      <c r="AU275" s="17" t="s">
        <v>78</v>
      </c>
      <c r="AY275" s="17" t="s">
        <v>113</v>
      </c>
      <c r="BE275" s="168">
        <f>IF(N275="základní",J275,0)</f>
        <v>0</v>
      </c>
      <c r="BF275" s="168">
        <f>IF(N275="snížená",J275,0)</f>
        <v>0</v>
      </c>
      <c r="BG275" s="168">
        <f>IF(N275="zákl. přenesená",J275,0)</f>
        <v>0</v>
      </c>
      <c r="BH275" s="168">
        <f>IF(N275="sníž. přenesená",J275,0)</f>
        <v>0</v>
      </c>
      <c r="BI275" s="168">
        <f>IF(N275="nulová",J275,0)</f>
        <v>0</v>
      </c>
      <c r="BJ275" s="17" t="s">
        <v>22</v>
      </c>
      <c r="BK275" s="168">
        <f>ROUND(I275*H275,2)</f>
        <v>0</v>
      </c>
      <c r="BL275" s="17" t="s">
        <v>120</v>
      </c>
      <c r="BM275" s="17" t="s">
        <v>435</v>
      </c>
    </row>
    <row r="276" spans="2:65" s="11" customFormat="1" x14ac:dyDescent="0.3">
      <c r="B276" s="169"/>
      <c r="D276" s="170" t="s">
        <v>121</v>
      </c>
      <c r="E276" s="171" t="s">
        <v>3</v>
      </c>
      <c r="F276" s="172" t="s">
        <v>436</v>
      </c>
      <c r="H276" s="173" t="s">
        <v>3</v>
      </c>
      <c r="I276" s="174"/>
      <c r="L276" s="169"/>
      <c r="M276" s="175"/>
      <c r="N276" s="176"/>
      <c r="O276" s="176"/>
      <c r="P276" s="176"/>
      <c r="Q276" s="176"/>
      <c r="R276" s="176"/>
      <c r="S276" s="176"/>
      <c r="T276" s="177"/>
      <c r="AT276" s="173" t="s">
        <v>121</v>
      </c>
      <c r="AU276" s="173" t="s">
        <v>78</v>
      </c>
      <c r="AV276" s="11" t="s">
        <v>22</v>
      </c>
      <c r="AW276" s="11" t="s">
        <v>37</v>
      </c>
      <c r="AX276" s="11" t="s">
        <v>73</v>
      </c>
      <c r="AY276" s="173" t="s">
        <v>113</v>
      </c>
    </row>
    <row r="277" spans="2:65" s="12" customFormat="1" x14ac:dyDescent="0.3">
      <c r="B277" s="178"/>
      <c r="D277" s="179" t="s">
        <v>121</v>
      </c>
      <c r="E277" s="180" t="s">
        <v>3</v>
      </c>
      <c r="F277" s="181" t="s">
        <v>437</v>
      </c>
      <c r="H277" s="182">
        <v>25</v>
      </c>
      <c r="I277" s="183"/>
      <c r="L277" s="178"/>
      <c r="M277" s="184"/>
      <c r="N277" s="185"/>
      <c r="O277" s="185"/>
      <c r="P277" s="185"/>
      <c r="Q277" s="185"/>
      <c r="R277" s="185"/>
      <c r="S277" s="185"/>
      <c r="T277" s="186"/>
      <c r="AT277" s="187" t="s">
        <v>121</v>
      </c>
      <c r="AU277" s="187" t="s">
        <v>78</v>
      </c>
      <c r="AV277" s="12" t="s">
        <v>78</v>
      </c>
      <c r="AW277" s="12" t="s">
        <v>37</v>
      </c>
      <c r="AX277" s="12" t="s">
        <v>22</v>
      </c>
      <c r="AY277" s="187" t="s">
        <v>113</v>
      </c>
    </row>
    <row r="278" spans="2:65" s="1" customFormat="1" ht="22.5" customHeight="1" x14ac:dyDescent="0.3">
      <c r="B278" s="156"/>
      <c r="C278" s="157" t="s">
        <v>257</v>
      </c>
      <c r="D278" s="157" t="s">
        <v>115</v>
      </c>
      <c r="E278" s="158" t="s">
        <v>232</v>
      </c>
      <c r="F278" s="159" t="s">
        <v>233</v>
      </c>
      <c r="G278" s="160" t="s">
        <v>132</v>
      </c>
      <c r="H278" s="161">
        <v>25</v>
      </c>
      <c r="I278" s="162"/>
      <c r="J278" s="163">
        <f>ROUND(I278*H278,2)</f>
        <v>0</v>
      </c>
      <c r="K278" s="159" t="s">
        <v>119</v>
      </c>
      <c r="L278" s="34"/>
      <c r="M278" s="164" t="s">
        <v>3</v>
      </c>
      <c r="N278" s="165" t="s">
        <v>44</v>
      </c>
      <c r="O278" s="35"/>
      <c r="P278" s="166">
        <f>O278*H278</f>
        <v>0</v>
      </c>
      <c r="Q278" s="166">
        <v>0</v>
      </c>
      <c r="R278" s="166">
        <f>Q278*H278</f>
        <v>0</v>
      </c>
      <c r="S278" s="166">
        <v>0</v>
      </c>
      <c r="T278" s="167">
        <f>S278*H278</f>
        <v>0</v>
      </c>
      <c r="AR278" s="17" t="s">
        <v>120</v>
      </c>
      <c r="AT278" s="17" t="s">
        <v>115</v>
      </c>
      <c r="AU278" s="17" t="s">
        <v>78</v>
      </c>
      <c r="AY278" s="17" t="s">
        <v>113</v>
      </c>
      <c r="BE278" s="168">
        <f>IF(N278="základní",J278,0)</f>
        <v>0</v>
      </c>
      <c r="BF278" s="168">
        <f>IF(N278="snížená",J278,0)</f>
        <v>0</v>
      </c>
      <c r="BG278" s="168">
        <f>IF(N278="zákl. přenesená",J278,0)</f>
        <v>0</v>
      </c>
      <c r="BH278" s="168">
        <f>IF(N278="sníž. přenesená",J278,0)</f>
        <v>0</v>
      </c>
      <c r="BI278" s="168">
        <f>IF(N278="nulová",J278,0)</f>
        <v>0</v>
      </c>
      <c r="BJ278" s="17" t="s">
        <v>22</v>
      </c>
      <c r="BK278" s="168">
        <f>ROUND(I278*H278,2)</f>
        <v>0</v>
      </c>
      <c r="BL278" s="17" t="s">
        <v>120</v>
      </c>
      <c r="BM278" s="17" t="s">
        <v>438</v>
      </c>
    </row>
    <row r="279" spans="2:65" s="11" customFormat="1" x14ac:dyDescent="0.3">
      <c r="B279" s="169"/>
      <c r="D279" s="170" t="s">
        <v>121</v>
      </c>
      <c r="E279" s="171" t="s">
        <v>3</v>
      </c>
      <c r="F279" s="172" t="s">
        <v>436</v>
      </c>
      <c r="H279" s="173" t="s">
        <v>3</v>
      </c>
      <c r="I279" s="174"/>
      <c r="L279" s="169"/>
      <c r="M279" s="175"/>
      <c r="N279" s="176"/>
      <c r="O279" s="176"/>
      <c r="P279" s="176"/>
      <c r="Q279" s="176"/>
      <c r="R279" s="176"/>
      <c r="S279" s="176"/>
      <c r="T279" s="177"/>
      <c r="AT279" s="173" t="s">
        <v>121</v>
      </c>
      <c r="AU279" s="173" t="s">
        <v>78</v>
      </c>
      <c r="AV279" s="11" t="s">
        <v>22</v>
      </c>
      <c r="AW279" s="11" t="s">
        <v>37</v>
      </c>
      <c r="AX279" s="11" t="s">
        <v>73</v>
      </c>
      <c r="AY279" s="173" t="s">
        <v>113</v>
      </c>
    </row>
    <row r="280" spans="2:65" s="12" customFormat="1" x14ac:dyDescent="0.3">
      <c r="B280" s="178"/>
      <c r="D280" s="170" t="s">
        <v>121</v>
      </c>
      <c r="E280" s="187" t="s">
        <v>3</v>
      </c>
      <c r="F280" s="188" t="s">
        <v>193</v>
      </c>
      <c r="H280" s="189">
        <v>25</v>
      </c>
      <c r="I280" s="183"/>
      <c r="L280" s="178"/>
      <c r="M280" s="184"/>
      <c r="N280" s="185"/>
      <c r="O280" s="185"/>
      <c r="P280" s="185"/>
      <c r="Q280" s="185"/>
      <c r="R280" s="185"/>
      <c r="S280" s="185"/>
      <c r="T280" s="186"/>
      <c r="AT280" s="187" t="s">
        <v>121</v>
      </c>
      <c r="AU280" s="187" t="s">
        <v>78</v>
      </c>
      <c r="AV280" s="12" t="s">
        <v>78</v>
      </c>
      <c r="AW280" s="12" t="s">
        <v>37</v>
      </c>
      <c r="AX280" s="12" t="s">
        <v>22</v>
      </c>
      <c r="AY280" s="187" t="s">
        <v>113</v>
      </c>
    </row>
    <row r="281" spans="2:65" s="10" customFormat="1" ht="29.85" customHeight="1" x14ac:dyDescent="0.3">
      <c r="B281" s="142"/>
      <c r="D281" s="153" t="s">
        <v>72</v>
      </c>
      <c r="E281" s="154" t="s">
        <v>234</v>
      </c>
      <c r="F281" s="154" t="s">
        <v>235</v>
      </c>
      <c r="I281" s="145"/>
      <c r="J281" s="155">
        <f>BK281</f>
        <v>0</v>
      </c>
      <c r="L281" s="142"/>
      <c r="M281" s="147"/>
      <c r="N281" s="148"/>
      <c r="O281" s="148"/>
      <c r="P281" s="149">
        <f>SUM(P282:P289)</f>
        <v>0</v>
      </c>
      <c r="Q281" s="148"/>
      <c r="R281" s="149">
        <f>SUM(R282:R289)</f>
        <v>0</v>
      </c>
      <c r="S281" s="148"/>
      <c r="T281" s="150">
        <f>SUM(T282:T289)</f>
        <v>0</v>
      </c>
      <c r="AR281" s="143" t="s">
        <v>22</v>
      </c>
      <c r="AT281" s="151" t="s">
        <v>72</v>
      </c>
      <c r="AU281" s="151" t="s">
        <v>22</v>
      </c>
      <c r="AY281" s="143" t="s">
        <v>113</v>
      </c>
      <c r="BK281" s="152">
        <f>SUM(BK282:BK289)</f>
        <v>0</v>
      </c>
    </row>
    <row r="282" spans="2:65" s="1" customFormat="1" ht="31.5" customHeight="1" x14ac:dyDescent="0.3">
      <c r="B282" s="156"/>
      <c r="C282" s="157" t="s">
        <v>258</v>
      </c>
      <c r="D282" s="157" t="s">
        <v>115</v>
      </c>
      <c r="E282" s="158" t="s">
        <v>237</v>
      </c>
      <c r="F282" s="159" t="s">
        <v>238</v>
      </c>
      <c r="G282" s="160" t="s">
        <v>170</v>
      </c>
      <c r="H282" s="161">
        <v>18.744</v>
      </c>
      <c r="I282" s="162"/>
      <c r="J282" s="163">
        <f>ROUND(I282*H282,2)</f>
        <v>0</v>
      </c>
      <c r="K282" s="159" t="s">
        <v>119</v>
      </c>
      <c r="L282" s="34"/>
      <c r="M282" s="164" t="s">
        <v>3</v>
      </c>
      <c r="N282" s="165" t="s">
        <v>44</v>
      </c>
      <c r="O282" s="35"/>
      <c r="P282" s="166">
        <f>O282*H282</f>
        <v>0</v>
      </c>
      <c r="Q282" s="166">
        <v>0</v>
      </c>
      <c r="R282" s="166">
        <f>Q282*H282</f>
        <v>0</v>
      </c>
      <c r="S282" s="166">
        <v>0</v>
      </c>
      <c r="T282" s="167">
        <f>S282*H282</f>
        <v>0</v>
      </c>
      <c r="AR282" s="17" t="s">
        <v>120</v>
      </c>
      <c r="AT282" s="17" t="s">
        <v>115</v>
      </c>
      <c r="AU282" s="17" t="s">
        <v>78</v>
      </c>
      <c r="AY282" s="17" t="s">
        <v>113</v>
      </c>
      <c r="BE282" s="168">
        <f>IF(N282="základní",J282,0)</f>
        <v>0</v>
      </c>
      <c r="BF282" s="168">
        <f>IF(N282="snížená",J282,0)</f>
        <v>0</v>
      </c>
      <c r="BG282" s="168">
        <f>IF(N282="zákl. přenesená",J282,0)</f>
        <v>0</v>
      </c>
      <c r="BH282" s="168">
        <f>IF(N282="sníž. přenesená",J282,0)</f>
        <v>0</v>
      </c>
      <c r="BI282" s="168">
        <f>IF(N282="nulová",J282,0)</f>
        <v>0</v>
      </c>
      <c r="BJ282" s="17" t="s">
        <v>22</v>
      </c>
      <c r="BK282" s="168">
        <f>ROUND(I282*H282,2)</f>
        <v>0</v>
      </c>
      <c r="BL282" s="17" t="s">
        <v>120</v>
      </c>
      <c r="BM282" s="17" t="s">
        <v>439</v>
      </c>
    </row>
    <row r="283" spans="2:65" s="1" customFormat="1" ht="31.5" customHeight="1" x14ac:dyDescent="0.3">
      <c r="B283" s="156"/>
      <c r="C283" s="157" t="s">
        <v>259</v>
      </c>
      <c r="D283" s="157" t="s">
        <v>115</v>
      </c>
      <c r="E283" s="158" t="s">
        <v>240</v>
      </c>
      <c r="F283" s="159" t="s">
        <v>241</v>
      </c>
      <c r="G283" s="160" t="s">
        <v>170</v>
      </c>
      <c r="H283" s="161">
        <v>168.696</v>
      </c>
      <c r="I283" s="162"/>
      <c r="J283" s="163">
        <f>ROUND(I283*H283,2)</f>
        <v>0</v>
      </c>
      <c r="K283" s="159" t="s">
        <v>119</v>
      </c>
      <c r="L283" s="34"/>
      <c r="M283" s="164" t="s">
        <v>3</v>
      </c>
      <c r="N283" s="165" t="s">
        <v>44</v>
      </c>
      <c r="O283" s="35"/>
      <c r="P283" s="166">
        <f>O283*H283</f>
        <v>0</v>
      </c>
      <c r="Q283" s="166">
        <v>0</v>
      </c>
      <c r="R283" s="166">
        <f>Q283*H283</f>
        <v>0</v>
      </c>
      <c r="S283" s="166">
        <v>0</v>
      </c>
      <c r="T283" s="167">
        <f>S283*H283</f>
        <v>0</v>
      </c>
      <c r="AR283" s="17" t="s">
        <v>120</v>
      </c>
      <c r="AT283" s="17" t="s">
        <v>115</v>
      </c>
      <c r="AU283" s="17" t="s">
        <v>78</v>
      </c>
      <c r="AY283" s="17" t="s">
        <v>113</v>
      </c>
      <c r="BE283" s="168">
        <f>IF(N283="základní",J283,0)</f>
        <v>0</v>
      </c>
      <c r="BF283" s="168">
        <f>IF(N283="snížená",J283,0)</f>
        <v>0</v>
      </c>
      <c r="BG283" s="168">
        <f>IF(N283="zákl. přenesená",J283,0)</f>
        <v>0</v>
      </c>
      <c r="BH283" s="168">
        <f>IF(N283="sníž. přenesená",J283,0)</f>
        <v>0</v>
      </c>
      <c r="BI283" s="168">
        <f>IF(N283="nulová",J283,0)</f>
        <v>0</v>
      </c>
      <c r="BJ283" s="17" t="s">
        <v>22</v>
      </c>
      <c r="BK283" s="168">
        <f>ROUND(I283*H283,2)</f>
        <v>0</v>
      </c>
      <c r="BL283" s="17" t="s">
        <v>120</v>
      </c>
      <c r="BM283" s="17" t="s">
        <v>440</v>
      </c>
    </row>
    <row r="284" spans="2:65" s="12" customFormat="1" x14ac:dyDescent="0.3">
      <c r="B284" s="178"/>
      <c r="D284" s="179" t="s">
        <v>121</v>
      </c>
      <c r="F284" s="181" t="s">
        <v>441</v>
      </c>
      <c r="H284" s="182">
        <v>168.696</v>
      </c>
      <c r="I284" s="183"/>
      <c r="L284" s="178"/>
      <c r="M284" s="184"/>
      <c r="N284" s="185"/>
      <c r="O284" s="185"/>
      <c r="P284" s="185"/>
      <c r="Q284" s="185"/>
      <c r="R284" s="185"/>
      <c r="S284" s="185"/>
      <c r="T284" s="186"/>
      <c r="AT284" s="187" t="s">
        <v>121</v>
      </c>
      <c r="AU284" s="187" t="s">
        <v>78</v>
      </c>
      <c r="AV284" s="12" t="s">
        <v>78</v>
      </c>
      <c r="AW284" s="12" t="s">
        <v>4</v>
      </c>
      <c r="AX284" s="12" t="s">
        <v>22</v>
      </c>
      <c r="AY284" s="187" t="s">
        <v>113</v>
      </c>
    </row>
    <row r="285" spans="2:65" s="1" customFormat="1" ht="22.5" customHeight="1" x14ac:dyDescent="0.3">
      <c r="B285" s="156"/>
      <c r="C285" s="157" t="s">
        <v>260</v>
      </c>
      <c r="D285" s="157" t="s">
        <v>115</v>
      </c>
      <c r="E285" s="158" t="s">
        <v>243</v>
      </c>
      <c r="F285" s="159" t="s">
        <v>244</v>
      </c>
      <c r="G285" s="160" t="s">
        <v>170</v>
      </c>
      <c r="H285" s="161">
        <v>18.744</v>
      </c>
      <c r="I285" s="162"/>
      <c r="J285" s="163">
        <f>ROUND(I285*H285,2)</f>
        <v>0</v>
      </c>
      <c r="K285" s="159" t="s">
        <v>119</v>
      </c>
      <c r="L285" s="34"/>
      <c r="M285" s="164" t="s">
        <v>3</v>
      </c>
      <c r="N285" s="165" t="s">
        <v>44</v>
      </c>
      <c r="O285" s="35"/>
      <c r="P285" s="166">
        <f>O285*H285</f>
        <v>0</v>
      </c>
      <c r="Q285" s="166">
        <v>0</v>
      </c>
      <c r="R285" s="166">
        <f>Q285*H285</f>
        <v>0</v>
      </c>
      <c r="S285" s="166">
        <v>0</v>
      </c>
      <c r="T285" s="167">
        <f>S285*H285</f>
        <v>0</v>
      </c>
      <c r="AR285" s="17" t="s">
        <v>120</v>
      </c>
      <c r="AT285" s="17" t="s">
        <v>115</v>
      </c>
      <c r="AU285" s="17" t="s">
        <v>78</v>
      </c>
      <c r="AY285" s="17" t="s">
        <v>113</v>
      </c>
      <c r="BE285" s="168">
        <f>IF(N285="základní",J285,0)</f>
        <v>0</v>
      </c>
      <c r="BF285" s="168">
        <f>IF(N285="snížená",J285,0)</f>
        <v>0</v>
      </c>
      <c r="BG285" s="168">
        <f>IF(N285="zákl. přenesená",J285,0)</f>
        <v>0</v>
      </c>
      <c r="BH285" s="168">
        <f>IF(N285="sníž. přenesená",J285,0)</f>
        <v>0</v>
      </c>
      <c r="BI285" s="168">
        <f>IF(N285="nulová",J285,0)</f>
        <v>0</v>
      </c>
      <c r="BJ285" s="17" t="s">
        <v>22</v>
      </c>
      <c r="BK285" s="168">
        <f>ROUND(I285*H285,2)</f>
        <v>0</v>
      </c>
      <c r="BL285" s="17" t="s">
        <v>120</v>
      </c>
      <c r="BM285" s="17" t="s">
        <v>442</v>
      </c>
    </row>
    <row r="286" spans="2:65" s="1" customFormat="1" ht="22.5" customHeight="1" x14ac:dyDescent="0.3">
      <c r="B286" s="156"/>
      <c r="C286" s="157" t="s">
        <v>261</v>
      </c>
      <c r="D286" s="157" t="s">
        <v>115</v>
      </c>
      <c r="E286" s="158" t="s">
        <v>246</v>
      </c>
      <c r="F286" s="159" t="s">
        <v>247</v>
      </c>
      <c r="G286" s="160" t="s">
        <v>170</v>
      </c>
      <c r="H286" s="161">
        <v>12.23</v>
      </c>
      <c r="I286" s="162"/>
      <c r="J286" s="163">
        <f>ROUND(I286*H286,2)</f>
        <v>0</v>
      </c>
      <c r="K286" s="159" t="s">
        <v>119</v>
      </c>
      <c r="L286" s="34"/>
      <c r="M286" s="164" t="s">
        <v>3</v>
      </c>
      <c r="N286" s="165" t="s">
        <v>44</v>
      </c>
      <c r="O286" s="35"/>
      <c r="P286" s="166">
        <f>O286*H286</f>
        <v>0</v>
      </c>
      <c r="Q286" s="166">
        <v>0</v>
      </c>
      <c r="R286" s="166">
        <f>Q286*H286</f>
        <v>0</v>
      </c>
      <c r="S286" s="166">
        <v>0</v>
      </c>
      <c r="T286" s="167">
        <f>S286*H286</f>
        <v>0</v>
      </c>
      <c r="AR286" s="17" t="s">
        <v>120</v>
      </c>
      <c r="AT286" s="17" t="s">
        <v>115</v>
      </c>
      <c r="AU286" s="17" t="s">
        <v>78</v>
      </c>
      <c r="AY286" s="17" t="s">
        <v>113</v>
      </c>
      <c r="BE286" s="168">
        <f>IF(N286="základní",J286,0)</f>
        <v>0</v>
      </c>
      <c r="BF286" s="168">
        <f>IF(N286="snížená",J286,0)</f>
        <v>0</v>
      </c>
      <c r="BG286" s="168">
        <f>IF(N286="zákl. přenesená",J286,0)</f>
        <v>0</v>
      </c>
      <c r="BH286" s="168">
        <f>IF(N286="sníž. přenesená",J286,0)</f>
        <v>0</v>
      </c>
      <c r="BI286" s="168">
        <f>IF(N286="nulová",J286,0)</f>
        <v>0</v>
      </c>
      <c r="BJ286" s="17" t="s">
        <v>22</v>
      </c>
      <c r="BK286" s="168">
        <f>ROUND(I286*H286,2)</f>
        <v>0</v>
      </c>
      <c r="BL286" s="17" t="s">
        <v>120</v>
      </c>
      <c r="BM286" s="17" t="s">
        <v>443</v>
      </c>
    </row>
    <row r="287" spans="2:65" s="12" customFormat="1" x14ac:dyDescent="0.3">
      <c r="B287" s="178"/>
      <c r="D287" s="179" t="s">
        <v>121</v>
      </c>
      <c r="E287" s="180" t="s">
        <v>3</v>
      </c>
      <c r="F287" s="181" t="s">
        <v>444</v>
      </c>
      <c r="H287" s="182">
        <v>12.23</v>
      </c>
      <c r="I287" s="183"/>
      <c r="L287" s="178"/>
      <c r="M287" s="184"/>
      <c r="N287" s="185"/>
      <c r="O287" s="185"/>
      <c r="P287" s="185"/>
      <c r="Q287" s="185"/>
      <c r="R287" s="185"/>
      <c r="S287" s="185"/>
      <c r="T287" s="186"/>
      <c r="AT287" s="187" t="s">
        <v>121</v>
      </c>
      <c r="AU287" s="187" t="s">
        <v>78</v>
      </c>
      <c r="AV287" s="12" t="s">
        <v>78</v>
      </c>
      <c r="AW287" s="12" t="s">
        <v>37</v>
      </c>
      <c r="AX287" s="12" t="s">
        <v>22</v>
      </c>
      <c r="AY287" s="187" t="s">
        <v>113</v>
      </c>
    </row>
    <row r="288" spans="2:65" s="1" customFormat="1" ht="22.5" customHeight="1" x14ac:dyDescent="0.3">
      <c r="B288" s="156"/>
      <c r="C288" s="157" t="s">
        <v>262</v>
      </c>
      <c r="D288" s="157" t="s">
        <v>115</v>
      </c>
      <c r="E288" s="158" t="s">
        <v>249</v>
      </c>
      <c r="F288" s="159" t="s">
        <v>250</v>
      </c>
      <c r="G288" s="160" t="s">
        <v>170</v>
      </c>
      <c r="H288" s="161">
        <v>6.52</v>
      </c>
      <c r="I288" s="162"/>
      <c r="J288" s="163">
        <f>ROUND(I288*H288,2)</f>
        <v>0</v>
      </c>
      <c r="K288" s="159" t="s">
        <v>119</v>
      </c>
      <c r="L288" s="34"/>
      <c r="M288" s="164" t="s">
        <v>3</v>
      </c>
      <c r="N288" s="165" t="s">
        <v>44</v>
      </c>
      <c r="O288" s="35"/>
      <c r="P288" s="166">
        <f>O288*H288</f>
        <v>0</v>
      </c>
      <c r="Q288" s="166">
        <v>0</v>
      </c>
      <c r="R288" s="166">
        <f>Q288*H288</f>
        <v>0</v>
      </c>
      <c r="S288" s="166">
        <v>0</v>
      </c>
      <c r="T288" s="167">
        <f>S288*H288</f>
        <v>0</v>
      </c>
      <c r="AR288" s="17" t="s">
        <v>120</v>
      </c>
      <c r="AT288" s="17" t="s">
        <v>115</v>
      </c>
      <c r="AU288" s="17" t="s">
        <v>78</v>
      </c>
      <c r="AY288" s="17" t="s">
        <v>113</v>
      </c>
      <c r="BE288" s="168">
        <f>IF(N288="základní",J288,0)</f>
        <v>0</v>
      </c>
      <c r="BF288" s="168">
        <f>IF(N288="snížená",J288,0)</f>
        <v>0</v>
      </c>
      <c r="BG288" s="168">
        <f>IF(N288="zákl. přenesená",J288,0)</f>
        <v>0</v>
      </c>
      <c r="BH288" s="168">
        <f>IF(N288="sníž. přenesená",J288,0)</f>
        <v>0</v>
      </c>
      <c r="BI288" s="168">
        <f>IF(N288="nulová",J288,0)</f>
        <v>0</v>
      </c>
      <c r="BJ288" s="17" t="s">
        <v>22</v>
      </c>
      <c r="BK288" s="168">
        <f>ROUND(I288*H288,2)</f>
        <v>0</v>
      </c>
      <c r="BL288" s="17" t="s">
        <v>120</v>
      </c>
      <c r="BM288" s="17" t="s">
        <v>445</v>
      </c>
    </row>
    <row r="289" spans="2:65" s="12" customFormat="1" x14ac:dyDescent="0.3">
      <c r="B289" s="178"/>
      <c r="D289" s="170" t="s">
        <v>121</v>
      </c>
      <c r="E289" s="187" t="s">
        <v>3</v>
      </c>
      <c r="F289" s="188" t="s">
        <v>446</v>
      </c>
      <c r="H289" s="189">
        <v>6.52</v>
      </c>
      <c r="I289" s="183"/>
      <c r="L289" s="178"/>
      <c r="M289" s="184"/>
      <c r="N289" s="185"/>
      <c r="O289" s="185"/>
      <c r="P289" s="185"/>
      <c r="Q289" s="185"/>
      <c r="R289" s="185"/>
      <c r="S289" s="185"/>
      <c r="T289" s="186"/>
      <c r="AT289" s="187" t="s">
        <v>121</v>
      </c>
      <c r="AU289" s="187" t="s">
        <v>78</v>
      </c>
      <c r="AV289" s="12" t="s">
        <v>78</v>
      </c>
      <c r="AW289" s="12" t="s">
        <v>37</v>
      </c>
      <c r="AX289" s="12" t="s">
        <v>22</v>
      </c>
      <c r="AY289" s="187" t="s">
        <v>113</v>
      </c>
    </row>
    <row r="290" spans="2:65" s="10" customFormat="1" ht="29.85" customHeight="1" x14ac:dyDescent="0.3">
      <c r="B290" s="142"/>
      <c r="D290" s="153" t="s">
        <v>72</v>
      </c>
      <c r="E290" s="154" t="s">
        <v>251</v>
      </c>
      <c r="F290" s="154" t="s">
        <v>252</v>
      </c>
      <c r="I290" s="145"/>
      <c r="J290" s="155">
        <f>BK290</f>
        <v>0</v>
      </c>
      <c r="L290" s="142"/>
      <c r="M290" s="147"/>
      <c r="N290" s="148"/>
      <c r="O290" s="148"/>
      <c r="P290" s="149">
        <f>P291</f>
        <v>0</v>
      </c>
      <c r="Q290" s="148"/>
      <c r="R290" s="149">
        <f>R291</f>
        <v>0</v>
      </c>
      <c r="S290" s="148"/>
      <c r="T290" s="150">
        <f>T291</f>
        <v>0</v>
      </c>
      <c r="AR290" s="143" t="s">
        <v>22</v>
      </c>
      <c r="AT290" s="151" t="s">
        <v>72</v>
      </c>
      <c r="AU290" s="151" t="s">
        <v>22</v>
      </c>
      <c r="AY290" s="143" t="s">
        <v>113</v>
      </c>
      <c r="BK290" s="152">
        <f>BK291</f>
        <v>0</v>
      </c>
    </row>
    <row r="291" spans="2:65" s="1" customFormat="1" ht="44.25" customHeight="1" x14ac:dyDescent="0.3">
      <c r="B291" s="156"/>
      <c r="C291" s="157" t="s">
        <v>263</v>
      </c>
      <c r="D291" s="157" t="s">
        <v>115</v>
      </c>
      <c r="E291" s="158" t="s">
        <v>254</v>
      </c>
      <c r="F291" s="159" t="s">
        <v>255</v>
      </c>
      <c r="G291" s="160" t="s">
        <v>170</v>
      </c>
      <c r="H291" s="161">
        <v>530.90700000000004</v>
      </c>
      <c r="I291" s="162"/>
      <c r="J291" s="163">
        <f>ROUND(I291*H291,2)</f>
        <v>0</v>
      </c>
      <c r="K291" s="159" t="s">
        <v>119</v>
      </c>
      <c r="L291" s="34"/>
      <c r="M291" s="164" t="s">
        <v>3</v>
      </c>
      <c r="N291" s="209" t="s">
        <v>44</v>
      </c>
      <c r="O291" s="210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AR291" s="17" t="s">
        <v>120</v>
      </c>
      <c r="AT291" s="17" t="s">
        <v>115</v>
      </c>
      <c r="AU291" s="17" t="s">
        <v>78</v>
      </c>
      <c r="AY291" s="17" t="s">
        <v>113</v>
      </c>
      <c r="BE291" s="168">
        <f>IF(N291="základní",J291,0)</f>
        <v>0</v>
      </c>
      <c r="BF291" s="168">
        <f>IF(N291="snížená",J291,0)</f>
        <v>0</v>
      </c>
      <c r="BG291" s="168">
        <f>IF(N291="zákl. přenesená",J291,0)</f>
        <v>0</v>
      </c>
      <c r="BH291" s="168">
        <f>IF(N291="sníž. přenesená",J291,0)</f>
        <v>0</v>
      </c>
      <c r="BI291" s="168">
        <f>IF(N291="nulová",J291,0)</f>
        <v>0</v>
      </c>
      <c r="BJ291" s="17" t="s">
        <v>22</v>
      </c>
      <c r="BK291" s="168">
        <f>ROUND(I291*H291,2)</f>
        <v>0</v>
      </c>
      <c r="BL291" s="17" t="s">
        <v>120</v>
      </c>
      <c r="BM291" s="17" t="s">
        <v>447</v>
      </c>
    </row>
    <row r="292" spans="2:65" s="1" customFormat="1" ht="6.95" customHeight="1" x14ac:dyDescent="0.3">
      <c r="B292" s="49"/>
      <c r="C292" s="50"/>
      <c r="D292" s="50"/>
      <c r="E292" s="50"/>
      <c r="F292" s="50"/>
      <c r="G292" s="50"/>
      <c r="H292" s="50"/>
      <c r="I292" s="109"/>
      <c r="J292" s="50"/>
      <c r="K292" s="50"/>
      <c r="L292" s="34"/>
    </row>
  </sheetData>
  <autoFilter ref="C85:K85"/>
  <mergeCells count="9">
    <mergeCell ref="E76:H76"/>
    <mergeCell ref="E78:H78"/>
    <mergeCell ref="G1:H1"/>
    <mergeCell ref="L2:V2"/>
    <mergeCell ref="E7:H7"/>
    <mergeCell ref="E9:H9"/>
    <mergeCell ref="E45:H45"/>
    <mergeCell ref="E47:H47"/>
    <mergeCell ref="E24:P24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  <col min="12" max="256" width="9.33203125" style="222"/>
    <col min="257" max="257" width="8.33203125" style="222" customWidth="1"/>
    <col min="258" max="258" width="1.6640625" style="222" customWidth="1"/>
    <col min="259" max="260" width="5" style="222" customWidth="1"/>
    <col min="261" max="261" width="11.6640625" style="222" customWidth="1"/>
    <col min="262" max="262" width="9.1640625" style="222" customWidth="1"/>
    <col min="263" max="263" width="5" style="222" customWidth="1"/>
    <col min="264" max="264" width="77.83203125" style="222" customWidth="1"/>
    <col min="265" max="266" width="20" style="222" customWidth="1"/>
    <col min="267" max="267" width="1.6640625" style="222" customWidth="1"/>
    <col min="268" max="512" width="9.33203125" style="222"/>
    <col min="513" max="513" width="8.33203125" style="222" customWidth="1"/>
    <col min="514" max="514" width="1.6640625" style="222" customWidth="1"/>
    <col min="515" max="516" width="5" style="222" customWidth="1"/>
    <col min="517" max="517" width="11.6640625" style="222" customWidth="1"/>
    <col min="518" max="518" width="9.1640625" style="222" customWidth="1"/>
    <col min="519" max="519" width="5" style="222" customWidth="1"/>
    <col min="520" max="520" width="77.83203125" style="222" customWidth="1"/>
    <col min="521" max="522" width="20" style="222" customWidth="1"/>
    <col min="523" max="523" width="1.6640625" style="222" customWidth="1"/>
    <col min="524" max="768" width="9.33203125" style="222"/>
    <col min="769" max="769" width="8.33203125" style="222" customWidth="1"/>
    <col min="770" max="770" width="1.6640625" style="222" customWidth="1"/>
    <col min="771" max="772" width="5" style="222" customWidth="1"/>
    <col min="773" max="773" width="11.6640625" style="222" customWidth="1"/>
    <col min="774" max="774" width="9.1640625" style="222" customWidth="1"/>
    <col min="775" max="775" width="5" style="222" customWidth="1"/>
    <col min="776" max="776" width="77.83203125" style="222" customWidth="1"/>
    <col min="777" max="778" width="20" style="222" customWidth="1"/>
    <col min="779" max="779" width="1.6640625" style="222" customWidth="1"/>
    <col min="780" max="1024" width="9.33203125" style="222"/>
    <col min="1025" max="1025" width="8.33203125" style="222" customWidth="1"/>
    <col min="1026" max="1026" width="1.6640625" style="222" customWidth="1"/>
    <col min="1027" max="1028" width="5" style="222" customWidth="1"/>
    <col min="1029" max="1029" width="11.6640625" style="222" customWidth="1"/>
    <col min="1030" max="1030" width="9.1640625" style="222" customWidth="1"/>
    <col min="1031" max="1031" width="5" style="222" customWidth="1"/>
    <col min="1032" max="1032" width="77.83203125" style="222" customWidth="1"/>
    <col min="1033" max="1034" width="20" style="222" customWidth="1"/>
    <col min="1035" max="1035" width="1.6640625" style="222" customWidth="1"/>
    <col min="1036" max="1280" width="9.33203125" style="222"/>
    <col min="1281" max="1281" width="8.33203125" style="222" customWidth="1"/>
    <col min="1282" max="1282" width="1.6640625" style="222" customWidth="1"/>
    <col min="1283" max="1284" width="5" style="222" customWidth="1"/>
    <col min="1285" max="1285" width="11.6640625" style="222" customWidth="1"/>
    <col min="1286" max="1286" width="9.1640625" style="222" customWidth="1"/>
    <col min="1287" max="1287" width="5" style="222" customWidth="1"/>
    <col min="1288" max="1288" width="77.83203125" style="222" customWidth="1"/>
    <col min="1289" max="1290" width="20" style="222" customWidth="1"/>
    <col min="1291" max="1291" width="1.6640625" style="222" customWidth="1"/>
    <col min="1292" max="1536" width="9.33203125" style="222"/>
    <col min="1537" max="1537" width="8.33203125" style="222" customWidth="1"/>
    <col min="1538" max="1538" width="1.6640625" style="222" customWidth="1"/>
    <col min="1539" max="1540" width="5" style="222" customWidth="1"/>
    <col min="1541" max="1541" width="11.6640625" style="222" customWidth="1"/>
    <col min="1542" max="1542" width="9.1640625" style="222" customWidth="1"/>
    <col min="1543" max="1543" width="5" style="222" customWidth="1"/>
    <col min="1544" max="1544" width="77.83203125" style="222" customWidth="1"/>
    <col min="1545" max="1546" width="20" style="222" customWidth="1"/>
    <col min="1547" max="1547" width="1.6640625" style="222" customWidth="1"/>
    <col min="1548" max="1792" width="9.33203125" style="222"/>
    <col min="1793" max="1793" width="8.33203125" style="222" customWidth="1"/>
    <col min="1794" max="1794" width="1.6640625" style="222" customWidth="1"/>
    <col min="1795" max="1796" width="5" style="222" customWidth="1"/>
    <col min="1797" max="1797" width="11.6640625" style="222" customWidth="1"/>
    <col min="1798" max="1798" width="9.1640625" style="222" customWidth="1"/>
    <col min="1799" max="1799" width="5" style="222" customWidth="1"/>
    <col min="1800" max="1800" width="77.83203125" style="222" customWidth="1"/>
    <col min="1801" max="1802" width="20" style="222" customWidth="1"/>
    <col min="1803" max="1803" width="1.6640625" style="222" customWidth="1"/>
    <col min="1804" max="2048" width="9.33203125" style="222"/>
    <col min="2049" max="2049" width="8.33203125" style="222" customWidth="1"/>
    <col min="2050" max="2050" width="1.6640625" style="222" customWidth="1"/>
    <col min="2051" max="2052" width="5" style="222" customWidth="1"/>
    <col min="2053" max="2053" width="11.6640625" style="222" customWidth="1"/>
    <col min="2054" max="2054" width="9.1640625" style="222" customWidth="1"/>
    <col min="2055" max="2055" width="5" style="222" customWidth="1"/>
    <col min="2056" max="2056" width="77.83203125" style="222" customWidth="1"/>
    <col min="2057" max="2058" width="20" style="222" customWidth="1"/>
    <col min="2059" max="2059" width="1.6640625" style="222" customWidth="1"/>
    <col min="2060" max="2304" width="9.33203125" style="222"/>
    <col min="2305" max="2305" width="8.33203125" style="222" customWidth="1"/>
    <col min="2306" max="2306" width="1.6640625" style="222" customWidth="1"/>
    <col min="2307" max="2308" width="5" style="222" customWidth="1"/>
    <col min="2309" max="2309" width="11.6640625" style="222" customWidth="1"/>
    <col min="2310" max="2310" width="9.1640625" style="222" customWidth="1"/>
    <col min="2311" max="2311" width="5" style="222" customWidth="1"/>
    <col min="2312" max="2312" width="77.83203125" style="222" customWidth="1"/>
    <col min="2313" max="2314" width="20" style="222" customWidth="1"/>
    <col min="2315" max="2315" width="1.6640625" style="222" customWidth="1"/>
    <col min="2316" max="2560" width="9.33203125" style="222"/>
    <col min="2561" max="2561" width="8.33203125" style="222" customWidth="1"/>
    <col min="2562" max="2562" width="1.6640625" style="222" customWidth="1"/>
    <col min="2563" max="2564" width="5" style="222" customWidth="1"/>
    <col min="2565" max="2565" width="11.6640625" style="222" customWidth="1"/>
    <col min="2566" max="2566" width="9.1640625" style="222" customWidth="1"/>
    <col min="2567" max="2567" width="5" style="222" customWidth="1"/>
    <col min="2568" max="2568" width="77.83203125" style="222" customWidth="1"/>
    <col min="2569" max="2570" width="20" style="222" customWidth="1"/>
    <col min="2571" max="2571" width="1.6640625" style="222" customWidth="1"/>
    <col min="2572" max="2816" width="9.33203125" style="222"/>
    <col min="2817" max="2817" width="8.33203125" style="222" customWidth="1"/>
    <col min="2818" max="2818" width="1.6640625" style="222" customWidth="1"/>
    <col min="2819" max="2820" width="5" style="222" customWidth="1"/>
    <col min="2821" max="2821" width="11.6640625" style="222" customWidth="1"/>
    <col min="2822" max="2822" width="9.1640625" style="222" customWidth="1"/>
    <col min="2823" max="2823" width="5" style="222" customWidth="1"/>
    <col min="2824" max="2824" width="77.83203125" style="222" customWidth="1"/>
    <col min="2825" max="2826" width="20" style="222" customWidth="1"/>
    <col min="2827" max="2827" width="1.6640625" style="222" customWidth="1"/>
    <col min="2828" max="3072" width="9.33203125" style="222"/>
    <col min="3073" max="3073" width="8.33203125" style="222" customWidth="1"/>
    <col min="3074" max="3074" width="1.6640625" style="222" customWidth="1"/>
    <col min="3075" max="3076" width="5" style="222" customWidth="1"/>
    <col min="3077" max="3077" width="11.6640625" style="222" customWidth="1"/>
    <col min="3078" max="3078" width="9.1640625" style="222" customWidth="1"/>
    <col min="3079" max="3079" width="5" style="222" customWidth="1"/>
    <col min="3080" max="3080" width="77.83203125" style="222" customWidth="1"/>
    <col min="3081" max="3082" width="20" style="222" customWidth="1"/>
    <col min="3083" max="3083" width="1.6640625" style="222" customWidth="1"/>
    <col min="3084" max="3328" width="9.33203125" style="222"/>
    <col min="3329" max="3329" width="8.33203125" style="222" customWidth="1"/>
    <col min="3330" max="3330" width="1.6640625" style="222" customWidth="1"/>
    <col min="3331" max="3332" width="5" style="222" customWidth="1"/>
    <col min="3333" max="3333" width="11.6640625" style="222" customWidth="1"/>
    <col min="3334" max="3334" width="9.1640625" style="222" customWidth="1"/>
    <col min="3335" max="3335" width="5" style="222" customWidth="1"/>
    <col min="3336" max="3336" width="77.83203125" style="222" customWidth="1"/>
    <col min="3337" max="3338" width="20" style="222" customWidth="1"/>
    <col min="3339" max="3339" width="1.6640625" style="222" customWidth="1"/>
    <col min="3340" max="3584" width="9.33203125" style="222"/>
    <col min="3585" max="3585" width="8.33203125" style="222" customWidth="1"/>
    <col min="3586" max="3586" width="1.6640625" style="222" customWidth="1"/>
    <col min="3587" max="3588" width="5" style="222" customWidth="1"/>
    <col min="3589" max="3589" width="11.6640625" style="222" customWidth="1"/>
    <col min="3590" max="3590" width="9.1640625" style="222" customWidth="1"/>
    <col min="3591" max="3591" width="5" style="222" customWidth="1"/>
    <col min="3592" max="3592" width="77.83203125" style="222" customWidth="1"/>
    <col min="3593" max="3594" width="20" style="222" customWidth="1"/>
    <col min="3595" max="3595" width="1.6640625" style="222" customWidth="1"/>
    <col min="3596" max="3840" width="9.33203125" style="222"/>
    <col min="3841" max="3841" width="8.33203125" style="222" customWidth="1"/>
    <col min="3842" max="3842" width="1.6640625" style="222" customWidth="1"/>
    <col min="3843" max="3844" width="5" style="222" customWidth="1"/>
    <col min="3845" max="3845" width="11.6640625" style="222" customWidth="1"/>
    <col min="3846" max="3846" width="9.1640625" style="222" customWidth="1"/>
    <col min="3847" max="3847" width="5" style="222" customWidth="1"/>
    <col min="3848" max="3848" width="77.83203125" style="222" customWidth="1"/>
    <col min="3849" max="3850" width="20" style="222" customWidth="1"/>
    <col min="3851" max="3851" width="1.6640625" style="222" customWidth="1"/>
    <col min="3852" max="4096" width="9.33203125" style="222"/>
    <col min="4097" max="4097" width="8.33203125" style="222" customWidth="1"/>
    <col min="4098" max="4098" width="1.6640625" style="222" customWidth="1"/>
    <col min="4099" max="4100" width="5" style="222" customWidth="1"/>
    <col min="4101" max="4101" width="11.6640625" style="222" customWidth="1"/>
    <col min="4102" max="4102" width="9.1640625" style="222" customWidth="1"/>
    <col min="4103" max="4103" width="5" style="222" customWidth="1"/>
    <col min="4104" max="4104" width="77.83203125" style="222" customWidth="1"/>
    <col min="4105" max="4106" width="20" style="222" customWidth="1"/>
    <col min="4107" max="4107" width="1.6640625" style="222" customWidth="1"/>
    <col min="4108" max="4352" width="9.33203125" style="222"/>
    <col min="4353" max="4353" width="8.33203125" style="222" customWidth="1"/>
    <col min="4354" max="4354" width="1.6640625" style="222" customWidth="1"/>
    <col min="4355" max="4356" width="5" style="222" customWidth="1"/>
    <col min="4357" max="4357" width="11.6640625" style="222" customWidth="1"/>
    <col min="4358" max="4358" width="9.1640625" style="222" customWidth="1"/>
    <col min="4359" max="4359" width="5" style="222" customWidth="1"/>
    <col min="4360" max="4360" width="77.83203125" style="222" customWidth="1"/>
    <col min="4361" max="4362" width="20" style="222" customWidth="1"/>
    <col min="4363" max="4363" width="1.6640625" style="222" customWidth="1"/>
    <col min="4364" max="4608" width="9.33203125" style="222"/>
    <col min="4609" max="4609" width="8.33203125" style="222" customWidth="1"/>
    <col min="4610" max="4610" width="1.6640625" style="222" customWidth="1"/>
    <col min="4611" max="4612" width="5" style="222" customWidth="1"/>
    <col min="4613" max="4613" width="11.6640625" style="222" customWidth="1"/>
    <col min="4614" max="4614" width="9.1640625" style="222" customWidth="1"/>
    <col min="4615" max="4615" width="5" style="222" customWidth="1"/>
    <col min="4616" max="4616" width="77.83203125" style="222" customWidth="1"/>
    <col min="4617" max="4618" width="20" style="222" customWidth="1"/>
    <col min="4619" max="4619" width="1.6640625" style="222" customWidth="1"/>
    <col min="4620" max="4864" width="9.33203125" style="222"/>
    <col min="4865" max="4865" width="8.33203125" style="222" customWidth="1"/>
    <col min="4866" max="4866" width="1.6640625" style="222" customWidth="1"/>
    <col min="4867" max="4868" width="5" style="222" customWidth="1"/>
    <col min="4869" max="4869" width="11.6640625" style="222" customWidth="1"/>
    <col min="4870" max="4870" width="9.1640625" style="222" customWidth="1"/>
    <col min="4871" max="4871" width="5" style="222" customWidth="1"/>
    <col min="4872" max="4872" width="77.83203125" style="222" customWidth="1"/>
    <col min="4873" max="4874" width="20" style="222" customWidth="1"/>
    <col min="4875" max="4875" width="1.6640625" style="222" customWidth="1"/>
    <col min="4876" max="5120" width="9.33203125" style="222"/>
    <col min="5121" max="5121" width="8.33203125" style="222" customWidth="1"/>
    <col min="5122" max="5122" width="1.6640625" style="222" customWidth="1"/>
    <col min="5123" max="5124" width="5" style="222" customWidth="1"/>
    <col min="5125" max="5125" width="11.6640625" style="222" customWidth="1"/>
    <col min="5126" max="5126" width="9.1640625" style="222" customWidth="1"/>
    <col min="5127" max="5127" width="5" style="222" customWidth="1"/>
    <col min="5128" max="5128" width="77.83203125" style="222" customWidth="1"/>
    <col min="5129" max="5130" width="20" style="222" customWidth="1"/>
    <col min="5131" max="5131" width="1.6640625" style="222" customWidth="1"/>
    <col min="5132" max="5376" width="9.33203125" style="222"/>
    <col min="5377" max="5377" width="8.33203125" style="222" customWidth="1"/>
    <col min="5378" max="5378" width="1.6640625" style="222" customWidth="1"/>
    <col min="5379" max="5380" width="5" style="222" customWidth="1"/>
    <col min="5381" max="5381" width="11.6640625" style="222" customWidth="1"/>
    <col min="5382" max="5382" width="9.1640625" style="222" customWidth="1"/>
    <col min="5383" max="5383" width="5" style="222" customWidth="1"/>
    <col min="5384" max="5384" width="77.83203125" style="222" customWidth="1"/>
    <col min="5385" max="5386" width="20" style="222" customWidth="1"/>
    <col min="5387" max="5387" width="1.6640625" style="222" customWidth="1"/>
    <col min="5388" max="5632" width="9.33203125" style="222"/>
    <col min="5633" max="5633" width="8.33203125" style="222" customWidth="1"/>
    <col min="5634" max="5634" width="1.6640625" style="222" customWidth="1"/>
    <col min="5635" max="5636" width="5" style="222" customWidth="1"/>
    <col min="5637" max="5637" width="11.6640625" style="222" customWidth="1"/>
    <col min="5638" max="5638" width="9.1640625" style="222" customWidth="1"/>
    <col min="5639" max="5639" width="5" style="222" customWidth="1"/>
    <col min="5640" max="5640" width="77.83203125" style="222" customWidth="1"/>
    <col min="5641" max="5642" width="20" style="222" customWidth="1"/>
    <col min="5643" max="5643" width="1.6640625" style="222" customWidth="1"/>
    <col min="5644" max="5888" width="9.33203125" style="222"/>
    <col min="5889" max="5889" width="8.33203125" style="222" customWidth="1"/>
    <col min="5890" max="5890" width="1.6640625" style="222" customWidth="1"/>
    <col min="5891" max="5892" width="5" style="222" customWidth="1"/>
    <col min="5893" max="5893" width="11.6640625" style="222" customWidth="1"/>
    <col min="5894" max="5894" width="9.1640625" style="222" customWidth="1"/>
    <col min="5895" max="5895" width="5" style="222" customWidth="1"/>
    <col min="5896" max="5896" width="77.83203125" style="222" customWidth="1"/>
    <col min="5897" max="5898" width="20" style="222" customWidth="1"/>
    <col min="5899" max="5899" width="1.6640625" style="222" customWidth="1"/>
    <col min="5900" max="6144" width="9.33203125" style="222"/>
    <col min="6145" max="6145" width="8.33203125" style="222" customWidth="1"/>
    <col min="6146" max="6146" width="1.6640625" style="222" customWidth="1"/>
    <col min="6147" max="6148" width="5" style="222" customWidth="1"/>
    <col min="6149" max="6149" width="11.6640625" style="222" customWidth="1"/>
    <col min="6150" max="6150" width="9.1640625" style="222" customWidth="1"/>
    <col min="6151" max="6151" width="5" style="222" customWidth="1"/>
    <col min="6152" max="6152" width="77.83203125" style="222" customWidth="1"/>
    <col min="6153" max="6154" width="20" style="222" customWidth="1"/>
    <col min="6155" max="6155" width="1.6640625" style="222" customWidth="1"/>
    <col min="6156" max="6400" width="9.33203125" style="222"/>
    <col min="6401" max="6401" width="8.33203125" style="222" customWidth="1"/>
    <col min="6402" max="6402" width="1.6640625" style="222" customWidth="1"/>
    <col min="6403" max="6404" width="5" style="222" customWidth="1"/>
    <col min="6405" max="6405" width="11.6640625" style="222" customWidth="1"/>
    <col min="6406" max="6406" width="9.1640625" style="222" customWidth="1"/>
    <col min="6407" max="6407" width="5" style="222" customWidth="1"/>
    <col min="6408" max="6408" width="77.83203125" style="222" customWidth="1"/>
    <col min="6409" max="6410" width="20" style="222" customWidth="1"/>
    <col min="6411" max="6411" width="1.6640625" style="222" customWidth="1"/>
    <col min="6412" max="6656" width="9.33203125" style="222"/>
    <col min="6657" max="6657" width="8.33203125" style="222" customWidth="1"/>
    <col min="6658" max="6658" width="1.6640625" style="222" customWidth="1"/>
    <col min="6659" max="6660" width="5" style="222" customWidth="1"/>
    <col min="6661" max="6661" width="11.6640625" style="222" customWidth="1"/>
    <col min="6662" max="6662" width="9.1640625" style="222" customWidth="1"/>
    <col min="6663" max="6663" width="5" style="222" customWidth="1"/>
    <col min="6664" max="6664" width="77.83203125" style="222" customWidth="1"/>
    <col min="6665" max="6666" width="20" style="222" customWidth="1"/>
    <col min="6667" max="6667" width="1.6640625" style="222" customWidth="1"/>
    <col min="6668" max="6912" width="9.33203125" style="222"/>
    <col min="6913" max="6913" width="8.33203125" style="222" customWidth="1"/>
    <col min="6914" max="6914" width="1.6640625" style="222" customWidth="1"/>
    <col min="6915" max="6916" width="5" style="222" customWidth="1"/>
    <col min="6917" max="6917" width="11.6640625" style="222" customWidth="1"/>
    <col min="6918" max="6918" width="9.1640625" style="222" customWidth="1"/>
    <col min="6919" max="6919" width="5" style="222" customWidth="1"/>
    <col min="6920" max="6920" width="77.83203125" style="222" customWidth="1"/>
    <col min="6921" max="6922" width="20" style="222" customWidth="1"/>
    <col min="6923" max="6923" width="1.6640625" style="222" customWidth="1"/>
    <col min="6924" max="7168" width="9.33203125" style="222"/>
    <col min="7169" max="7169" width="8.33203125" style="222" customWidth="1"/>
    <col min="7170" max="7170" width="1.6640625" style="222" customWidth="1"/>
    <col min="7171" max="7172" width="5" style="222" customWidth="1"/>
    <col min="7173" max="7173" width="11.6640625" style="222" customWidth="1"/>
    <col min="7174" max="7174" width="9.1640625" style="222" customWidth="1"/>
    <col min="7175" max="7175" width="5" style="222" customWidth="1"/>
    <col min="7176" max="7176" width="77.83203125" style="222" customWidth="1"/>
    <col min="7177" max="7178" width="20" style="222" customWidth="1"/>
    <col min="7179" max="7179" width="1.6640625" style="222" customWidth="1"/>
    <col min="7180" max="7424" width="9.33203125" style="222"/>
    <col min="7425" max="7425" width="8.33203125" style="222" customWidth="1"/>
    <col min="7426" max="7426" width="1.6640625" style="222" customWidth="1"/>
    <col min="7427" max="7428" width="5" style="222" customWidth="1"/>
    <col min="7429" max="7429" width="11.6640625" style="222" customWidth="1"/>
    <col min="7430" max="7430" width="9.1640625" style="222" customWidth="1"/>
    <col min="7431" max="7431" width="5" style="222" customWidth="1"/>
    <col min="7432" max="7432" width="77.83203125" style="222" customWidth="1"/>
    <col min="7433" max="7434" width="20" style="222" customWidth="1"/>
    <col min="7435" max="7435" width="1.6640625" style="222" customWidth="1"/>
    <col min="7436" max="7680" width="9.33203125" style="222"/>
    <col min="7681" max="7681" width="8.33203125" style="222" customWidth="1"/>
    <col min="7682" max="7682" width="1.6640625" style="222" customWidth="1"/>
    <col min="7683" max="7684" width="5" style="222" customWidth="1"/>
    <col min="7685" max="7685" width="11.6640625" style="222" customWidth="1"/>
    <col min="7686" max="7686" width="9.1640625" style="222" customWidth="1"/>
    <col min="7687" max="7687" width="5" style="222" customWidth="1"/>
    <col min="7688" max="7688" width="77.83203125" style="222" customWidth="1"/>
    <col min="7689" max="7690" width="20" style="222" customWidth="1"/>
    <col min="7691" max="7691" width="1.6640625" style="222" customWidth="1"/>
    <col min="7692" max="7936" width="9.33203125" style="222"/>
    <col min="7937" max="7937" width="8.33203125" style="222" customWidth="1"/>
    <col min="7938" max="7938" width="1.6640625" style="222" customWidth="1"/>
    <col min="7939" max="7940" width="5" style="222" customWidth="1"/>
    <col min="7941" max="7941" width="11.6640625" style="222" customWidth="1"/>
    <col min="7942" max="7942" width="9.1640625" style="222" customWidth="1"/>
    <col min="7943" max="7943" width="5" style="222" customWidth="1"/>
    <col min="7944" max="7944" width="77.83203125" style="222" customWidth="1"/>
    <col min="7945" max="7946" width="20" style="222" customWidth="1"/>
    <col min="7947" max="7947" width="1.6640625" style="222" customWidth="1"/>
    <col min="7948" max="8192" width="9.33203125" style="222"/>
    <col min="8193" max="8193" width="8.33203125" style="222" customWidth="1"/>
    <col min="8194" max="8194" width="1.6640625" style="222" customWidth="1"/>
    <col min="8195" max="8196" width="5" style="222" customWidth="1"/>
    <col min="8197" max="8197" width="11.6640625" style="222" customWidth="1"/>
    <col min="8198" max="8198" width="9.1640625" style="222" customWidth="1"/>
    <col min="8199" max="8199" width="5" style="222" customWidth="1"/>
    <col min="8200" max="8200" width="77.83203125" style="222" customWidth="1"/>
    <col min="8201" max="8202" width="20" style="222" customWidth="1"/>
    <col min="8203" max="8203" width="1.6640625" style="222" customWidth="1"/>
    <col min="8204" max="8448" width="9.33203125" style="222"/>
    <col min="8449" max="8449" width="8.33203125" style="222" customWidth="1"/>
    <col min="8450" max="8450" width="1.6640625" style="222" customWidth="1"/>
    <col min="8451" max="8452" width="5" style="222" customWidth="1"/>
    <col min="8453" max="8453" width="11.6640625" style="222" customWidth="1"/>
    <col min="8454" max="8454" width="9.1640625" style="222" customWidth="1"/>
    <col min="8455" max="8455" width="5" style="222" customWidth="1"/>
    <col min="8456" max="8456" width="77.83203125" style="222" customWidth="1"/>
    <col min="8457" max="8458" width="20" style="222" customWidth="1"/>
    <col min="8459" max="8459" width="1.6640625" style="222" customWidth="1"/>
    <col min="8460" max="8704" width="9.33203125" style="222"/>
    <col min="8705" max="8705" width="8.33203125" style="222" customWidth="1"/>
    <col min="8706" max="8706" width="1.6640625" style="222" customWidth="1"/>
    <col min="8707" max="8708" width="5" style="222" customWidth="1"/>
    <col min="8709" max="8709" width="11.6640625" style="222" customWidth="1"/>
    <col min="8710" max="8710" width="9.1640625" style="222" customWidth="1"/>
    <col min="8711" max="8711" width="5" style="222" customWidth="1"/>
    <col min="8712" max="8712" width="77.83203125" style="222" customWidth="1"/>
    <col min="8713" max="8714" width="20" style="222" customWidth="1"/>
    <col min="8715" max="8715" width="1.6640625" style="222" customWidth="1"/>
    <col min="8716" max="8960" width="9.33203125" style="222"/>
    <col min="8961" max="8961" width="8.33203125" style="222" customWidth="1"/>
    <col min="8962" max="8962" width="1.6640625" style="222" customWidth="1"/>
    <col min="8963" max="8964" width="5" style="222" customWidth="1"/>
    <col min="8965" max="8965" width="11.6640625" style="222" customWidth="1"/>
    <col min="8966" max="8966" width="9.1640625" style="222" customWidth="1"/>
    <col min="8967" max="8967" width="5" style="222" customWidth="1"/>
    <col min="8968" max="8968" width="77.83203125" style="222" customWidth="1"/>
    <col min="8969" max="8970" width="20" style="222" customWidth="1"/>
    <col min="8971" max="8971" width="1.6640625" style="222" customWidth="1"/>
    <col min="8972" max="9216" width="9.33203125" style="222"/>
    <col min="9217" max="9217" width="8.33203125" style="222" customWidth="1"/>
    <col min="9218" max="9218" width="1.6640625" style="222" customWidth="1"/>
    <col min="9219" max="9220" width="5" style="222" customWidth="1"/>
    <col min="9221" max="9221" width="11.6640625" style="222" customWidth="1"/>
    <col min="9222" max="9222" width="9.1640625" style="222" customWidth="1"/>
    <col min="9223" max="9223" width="5" style="222" customWidth="1"/>
    <col min="9224" max="9224" width="77.83203125" style="222" customWidth="1"/>
    <col min="9225" max="9226" width="20" style="222" customWidth="1"/>
    <col min="9227" max="9227" width="1.6640625" style="222" customWidth="1"/>
    <col min="9228" max="9472" width="9.33203125" style="222"/>
    <col min="9473" max="9473" width="8.33203125" style="222" customWidth="1"/>
    <col min="9474" max="9474" width="1.6640625" style="222" customWidth="1"/>
    <col min="9475" max="9476" width="5" style="222" customWidth="1"/>
    <col min="9477" max="9477" width="11.6640625" style="222" customWidth="1"/>
    <col min="9478" max="9478" width="9.1640625" style="222" customWidth="1"/>
    <col min="9479" max="9479" width="5" style="222" customWidth="1"/>
    <col min="9480" max="9480" width="77.83203125" style="222" customWidth="1"/>
    <col min="9481" max="9482" width="20" style="222" customWidth="1"/>
    <col min="9483" max="9483" width="1.6640625" style="222" customWidth="1"/>
    <col min="9484" max="9728" width="9.33203125" style="222"/>
    <col min="9729" max="9729" width="8.33203125" style="222" customWidth="1"/>
    <col min="9730" max="9730" width="1.6640625" style="222" customWidth="1"/>
    <col min="9731" max="9732" width="5" style="222" customWidth="1"/>
    <col min="9733" max="9733" width="11.6640625" style="222" customWidth="1"/>
    <col min="9734" max="9734" width="9.1640625" style="222" customWidth="1"/>
    <col min="9735" max="9735" width="5" style="222" customWidth="1"/>
    <col min="9736" max="9736" width="77.83203125" style="222" customWidth="1"/>
    <col min="9737" max="9738" width="20" style="222" customWidth="1"/>
    <col min="9739" max="9739" width="1.6640625" style="222" customWidth="1"/>
    <col min="9740" max="9984" width="9.33203125" style="222"/>
    <col min="9985" max="9985" width="8.33203125" style="222" customWidth="1"/>
    <col min="9986" max="9986" width="1.6640625" style="222" customWidth="1"/>
    <col min="9987" max="9988" width="5" style="222" customWidth="1"/>
    <col min="9989" max="9989" width="11.6640625" style="222" customWidth="1"/>
    <col min="9990" max="9990" width="9.1640625" style="222" customWidth="1"/>
    <col min="9991" max="9991" width="5" style="222" customWidth="1"/>
    <col min="9992" max="9992" width="77.83203125" style="222" customWidth="1"/>
    <col min="9993" max="9994" width="20" style="222" customWidth="1"/>
    <col min="9995" max="9995" width="1.6640625" style="222" customWidth="1"/>
    <col min="9996" max="10240" width="9.33203125" style="222"/>
    <col min="10241" max="10241" width="8.33203125" style="222" customWidth="1"/>
    <col min="10242" max="10242" width="1.6640625" style="222" customWidth="1"/>
    <col min="10243" max="10244" width="5" style="222" customWidth="1"/>
    <col min="10245" max="10245" width="11.6640625" style="222" customWidth="1"/>
    <col min="10246" max="10246" width="9.1640625" style="222" customWidth="1"/>
    <col min="10247" max="10247" width="5" style="222" customWidth="1"/>
    <col min="10248" max="10248" width="77.83203125" style="222" customWidth="1"/>
    <col min="10249" max="10250" width="20" style="222" customWidth="1"/>
    <col min="10251" max="10251" width="1.6640625" style="222" customWidth="1"/>
    <col min="10252" max="10496" width="9.33203125" style="222"/>
    <col min="10497" max="10497" width="8.33203125" style="222" customWidth="1"/>
    <col min="10498" max="10498" width="1.6640625" style="222" customWidth="1"/>
    <col min="10499" max="10500" width="5" style="222" customWidth="1"/>
    <col min="10501" max="10501" width="11.6640625" style="222" customWidth="1"/>
    <col min="10502" max="10502" width="9.1640625" style="222" customWidth="1"/>
    <col min="10503" max="10503" width="5" style="222" customWidth="1"/>
    <col min="10504" max="10504" width="77.83203125" style="222" customWidth="1"/>
    <col min="10505" max="10506" width="20" style="222" customWidth="1"/>
    <col min="10507" max="10507" width="1.6640625" style="222" customWidth="1"/>
    <col min="10508" max="10752" width="9.33203125" style="222"/>
    <col min="10753" max="10753" width="8.33203125" style="222" customWidth="1"/>
    <col min="10754" max="10754" width="1.6640625" style="222" customWidth="1"/>
    <col min="10755" max="10756" width="5" style="222" customWidth="1"/>
    <col min="10757" max="10757" width="11.6640625" style="222" customWidth="1"/>
    <col min="10758" max="10758" width="9.1640625" style="222" customWidth="1"/>
    <col min="10759" max="10759" width="5" style="222" customWidth="1"/>
    <col min="10760" max="10760" width="77.83203125" style="222" customWidth="1"/>
    <col min="10761" max="10762" width="20" style="222" customWidth="1"/>
    <col min="10763" max="10763" width="1.6640625" style="222" customWidth="1"/>
    <col min="10764" max="11008" width="9.33203125" style="222"/>
    <col min="11009" max="11009" width="8.33203125" style="222" customWidth="1"/>
    <col min="11010" max="11010" width="1.6640625" style="222" customWidth="1"/>
    <col min="11011" max="11012" width="5" style="222" customWidth="1"/>
    <col min="11013" max="11013" width="11.6640625" style="222" customWidth="1"/>
    <col min="11014" max="11014" width="9.1640625" style="222" customWidth="1"/>
    <col min="11015" max="11015" width="5" style="222" customWidth="1"/>
    <col min="11016" max="11016" width="77.83203125" style="222" customWidth="1"/>
    <col min="11017" max="11018" width="20" style="222" customWidth="1"/>
    <col min="11019" max="11019" width="1.6640625" style="222" customWidth="1"/>
    <col min="11020" max="11264" width="9.33203125" style="222"/>
    <col min="11265" max="11265" width="8.33203125" style="222" customWidth="1"/>
    <col min="11266" max="11266" width="1.6640625" style="222" customWidth="1"/>
    <col min="11267" max="11268" width="5" style="222" customWidth="1"/>
    <col min="11269" max="11269" width="11.6640625" style="222" customWidth="1"/>
    <col min="11270" max="11270" width="9.1640625" style="222" customWidth="1"/>
    <col min="11271" max="11271" width="5" style="222" customWidth="1"/>
    <col min="11272" max="11272" width="77.83203125" style="222" customWidth="1"/>
    <col min="11273" max="11274" width="20" style="222" customWidth="1"/>
    <col min="11275" max="11275" width="1.6640625" style="222" customWidth="1"/>
    <col min="11276" max="11520" width="9.33203125" style="222"/>
    <col min="11521" max="11521" width="8.33203125" style="222" customWidth="1"/>
    <col min="11522" max="11522" width="1.6640625" style="222" customWidth="1"/>
    <col min="11523" max="11524" width="5" style="222" customWidth="1"/>
    <col min="11525" max="11525" width="11.6640625" style="222" customWidth="1"/>
    <col min="11526" max="11526" width="9.1640625" style="222" customWidth="1"/>
    <col min="11527" max="11527" width="5" style="222" customWidth="1"/>
    <col min="11528" max="11528" width="77.83203125" style="222" customWidth="1"/>
    <col min="11529" max="11530" width="20" style="222" customWidth="1"/>
    <col min="11531" max="11531" width="1.6640625" style="222" customWidth="1"/>
    <col min="11532" max="11776" width="9.33203125" style="222"/>
    <col min="11777" max="11777" width="8.33203125" style="222" customWidth="1"/>
    <col min="11778" max="11778" width="1.6640625" style="222" customWidth="1"/>
    <col min="11779" max="11780" width="5" style="222" customWidth="1"/>
    <col min="11781" max="11781" width="11.6640625" style="222" customWidth="1"/>
    <col min="11782" max="11782" width="9.1640625" style="222" customWidth="1"/>
    <col min="11783" max="11783" width="5" style="222" customWidth="1"/>
    <col min="11784" max="11784" width="77.83203125" style="222" customWidth="1"/>
    <col min="11785" max="11786" width="20" style="222" customWidth="1"/>
    <col min="11787" max="11787" width="1.6640625" style="222" customWidth="1"/>
    <col min="11788" max="12032" width="9.33203125" style="222"/>
    <col min="12033" max="12033" width="8.33203125" style="222" customWidth="1"/>
    <col min="12034" max="12034" width="1.6640625" style="222" customWidth="1"/>
    <col min="12035" max="12036" width="5" style="222" customWidth="1"/>
    <col min="12037" max="12037" width="11.6640625" style="222" customWidth="1"/>
    <col min="12038" max="12038" width="9.1640625" style="222" customWidth="1"/>
    <col min="12039" max="12039" width="5" style="222" customWidth="1"/>
    <col min="12040" max="12040" width="77.83203125" style="222" customWidth="1"/>
    <col min="12041" max="12042" width="20" style="222" customWidth="1"/>
    <col min="12043" max="12043" width="1.6640625" style="222" customWidth="1"/>
    <col min="12044" max="12288" width="9.33203125" style="222"/>
    <col min="12289" max="12289" width="8.33203125" style="222" customWidth="1"/>
    <col min="12290" max="12290" width="1.6640625" style="222" customWidth="1"/>
    <col min="12291" max="12292" width="5" style="222" customWidth="1"/>
    <col min="12293" max="12293" width="11.6640625" style="222" customWidth="1"/>
    <col min="12294" max="12294" width="9.1640625" style="222" customWidth="1"/>
    <col min="12295" max="12295" width="5" style="222" customWidth="1"/>
    <col min="12296" max="12296" width="77.83203125" style="222" customWidth="1"/>
    <col min="12297" max="12298" width="20" style="222" customWidth="1"/>
    <col min="12299" max="12299" width="1.6640625" style="222" customWidth="1"/>
    <col min="12300" max="12544" width="9.33203125" style="222"/>
    <col min="12545" max="12545" width="8.33203125" style="222" customWidth="1"/>
    <col min="12546" max="12546" width="1.6640625" style="222" customWidth="1"/>
    <col min="12547" max="12548" width="5" style="222" customWidth="1"/>
    <col min="12549" max="12549" width="11.6640625" style="222" customWidth="1"/>
    <col min="12550" max="12550" width="9.1640625" style="222" customWidth="1"/>
    <col min="12551" max="12551" width="5" style="222" customWidth="1"/>
    <col min="12552" max="12552" width="77.83203125" style="222" customWidth="1"/>
    <col min="12553" max="12554" width="20" style="222" customWidth="1"/>
    <col min="12555" max="12555" width="1.6640625" style="222" customWidth="1"/>
    <col min="12556" max="12800" width="9.33203125" style="222"/>
    <col min="12801" max="12801" width="8.33203125" style="222" customWidth="1"/>
    <col min="12802" max="12802" width="1.6640625" style="222" customWidth="1"/>
    <col min="12803" max="12804" width="5" style="222" customWidth="1"/>
    <col min="12805" max="12805" width="11.6640625" style="222" customWidth="1"/>
    <col min="12806" max="12806" width="9.1640625" style="222" customWidth="1"/>
    <col min="12807" max="12807" width="5" style="222" customWidth="1"/>
    <col min="12808" max="12808" width="77.83203125" style="222" customWidth="1"/>
    <col min="12809" max="12810" width="20" style="222" customWidth="1"/>
    <col min="12811" max="12811" width="1.6640625" style="222" customWidth="1"/>
    <col min="12812" max="13056" width="9.33203125" style="222"/>
    <col min="13057" max="13057" width="8.33203125" style="222" customWidth="1"/>
    <col min="13058" max="13058" width="1.6640625" style="222" customWidth="1"/>
    <col min="13059" max="13060" width="5" style="222" customWidth="1"/>
    <col min="13061" max="13061" width="11.6640625" style="222" customWidth="1"/>
    <col min="13062" max="13062" width="9.1640625" style="222" customWidth="1"/>
    <col min="13063" max="13063" width="5" style="222" customWidth="1"/>
    <col min="13064" max="13064" width="77.83203125" style="222" customWidth="1"/>
    <col min="13065" max="13066" width="20" style="222" customWidth="1"/>
    <col min="13067" max="13067" width="1.6640625" style="222" customWidth="1"/>
    <col min="13068" max="13312" width="9.33203125" style="222"/>
    <col min="13313" max="13313" width="8.33203125" style="222" customWidth="1"/>
    <col min="13314" max="13314" width="1.6640625" style="222" customWidth="1"/>
    <col min="13315" max="13316" width="5" style="222" customWidth="1"/>
    <col min="13317" max="13317" width="11.6640625" style="222" customWidth="1"/>
    <col min="13318" max="13318" width="9.1640625" style="222" customWidth="1"/>
    <col min="13319" max="13319" width="5" style="222" customWidth="1"/>
    <col min="13320" max="13320" width="77.83203125" style="222" customWidth="1"/>
    <col min="13321" max="13322" width="20" style="222" customWidth="1"/>
    <col min="13323" max="13323" width="1.6640625" style="222" customWidth="1"/>
    <col min="13324" max="13568" width="9.33203125" style="222"/>
    <col min="13569" max="13569" width="8.33203125" style="222" customWidth="1"/>
    <col min="13570" max="13570" width="1.6640625" style="222" customWidth="1"/>
    <col min="13571" max="13572" width="5" style="222" customWidth="1"/>
    <col min="13573" max="13573" width="11.6640625" style="222" customWidth="1"/>
    <col min="13574" max="13574" width="9.1640625" style="222" customWidth="1"/>
    <col min="13575" max="13575" width="5" style="222" customWidth="1"/>
    <col min="13576" max="13576" width="77.83203125" style="222" customWidth="1"/>
    <col min="13577" max="13578" width="20" style="222" customWidth="1"/>
    <col min="13579" max="13579" width="1.6640625" style="222" customWidth="1"/>
    <col min="13580" max="13824" width="9.33203125" style="222"/>
    <col min="13825" max="13825" width="8.33203125" style="222" customWidth="1"/>
    <col min="13826" max="13826" width="1.6640625" style="222" customWidth="1"/>
    <col min="13827" max="13828" width="5" style="222" customWidth="1"/>
    <col min="13829" max="13829" width="11.6640625" style="222" customWidth="1"/>
    <col min="13830" max="13830" width="9.1640625" style="222" customWidth="1"/>
    <col min="13831" max="13831" width="5" style="222" customWidth="1"/>
    <col min="13832" max="13832" width="77.83203125" style="222" customWidth="1"/>
    <col min="13833" max="13834" width="20" style="222" customWidth="1"/>
    <col min="13835" max="13835" width="1.6640625" style="222" customWidth="1"/>
    <col min="13836" max="14080" width="9.33203125" style="222"/>
    <col min="14081" max="14081" width="8.33203125" style="222" customWidth="1"/>
    <col min="14082" max="14082" width="1.6640625" style="222" customWidth="1"/>
    <col min="14083" max="14084" width="5" style="222" customWidth="1"/>
    <col min="14085" max="14085" width="11.6640625" style="222" customWidth="1"/>
    <col min="14086" max="14086" width="9.1640625" style="222" customWidth="1"/>
    <col min="14087" max="14087" width="5" style="222" customWidth="1"/>
    <col min="14088" max="14088" width="77.83203125" style="222" customWidth="1"/>
    <col min="14089" max="14090" width="20" style="222" customWidth="1"/>
    <col min="14091" max="14091" width="1.6640625" style="222" customWidth="1"/>
    <col min="14092" max="14336" width="9.33203125" style="222"/>
    <col min="14337" max="14337" width="8.33203125" style="222" customWidth="1"/>
    <col min="14338" max="14338" width="1.6640625" style="222" customWidth="1"/>
    <col min="14339" max="14340" width="5" style="222" customWidth="1"/>
    <col min="14341" max="14341" width="11.6640625" style="222" customWidth="1"/>
    <col min="14342" max="14342" width="9.1640625" style="222" customWidth="1"/>
    <col min="14343" max="14343" width="5" style="222" customWidth="1"/>
    <col min="14344" max="14344" width="77.83203125" style="222" customWidth="1"/>
    <col min="14345" max="14346" width="20" style="222" customWidth="1"/>
    <col min="14347" max="14347" width="1.6640625" style="222" customWidth="1"/>
    <col min="14348" max="14592" width="9.33203125" style="222"/>
    <col min="14593" max="14593" width="8.33203125" style="222" customWidth="1"/>
    <col min="14594" max="14594" width="1.6640625" style="222" customWidth="1"/>
    <col min="14595" max="14596" width="5" style="222" customWidth="1"/>
    <col min="14597" max="14597" width="11.6640625" style="222" customWidth="1"/>
    <col min="14598" max="14598" width="9.1640625" style="222" customWidth="1"/>
    <col min="14599" max="14599" width="5" style="222" customWidth="1"/>
    <col min="14600" max="14600" width="77.83203125" style="222" customWidth="1"/>
    <col min="14601" max="14602" width="20" style="222" customWidth="1"/>
    <col min="14603" max="14603" width="1.6640625" style="222" customWidth="1"/>
    <col min="14604" max="14848" width="9.33203125" style="222"/>
    <col min="14849" max="14849" width="8.33203125" style="222" customWidth="1"/>
    <col min="14850" max="14850" width="1.6640625" style="222" customWidth="1"/>
    <col min="14851" max="14852" width="5" style="222" customWidth="1"/>
    <col min="14853" max="14853" width="11.6640625" style="222" customWidth="1"/>
    <col min="14854" max="14854" width="9.1640625" style="222" customWidth="1"/>
    <col min="14855" max="14855" width="5" style="222" customWidth="1"/>
    <col min="14856" max="14856" width="77.83203125" style="222" customWidth="1"/>
    <col min="14857" max="14858" width="20" style="222" customWidth="1"/>
    <col min="14859" max="14859" width="1.6640625" style="222" customWidth="1"/>
    <col min="14860" max="15104" width="9.33203125" style="222"/>
    <col min="15105" max="15105" width="8.33203125" style="222" customWidth="1"/>
    <col min="15106" max="15106" width="1.6640625" style="222" customWidth="1"/>
    <col min="15107" max="15108" width="5" style="222" customWidth="1"/>
    <col min="15109" max="15109" width="11.6640625" style="222" customWidth="1"/>
    <col min="15110" max="15110" width="9.1640625" style="222" customWidth="1"/>
    <col min="15111" max="15111" width="5" style="222" customWidth="1"/>
    <col min="15112" max="15112" width="77.83203125" style="222" customWidth="1"/>
    <col min="15113" max="15114" width="20" style="222" customWidth="1"/>
    <col min="15115" max="15115" width="1.6640625" style="222" customWidth="1"/>
    <col min="15116" max="15360" width="9.33203125" style="222"/>
    <col min="15361" max="15361" width="8.33203125" style="222" customWidth="1"/>
    <col min="15362" max="15362" width="1.6640625" style="222" customWidth="1"/>
    <col min="15363" max="15364" width="5" style="222" customWidth="1"/>
    <col min="15365" max="15365" width="11.6640625" style="222" customWidth="1"/>
    <col min="15366" max="15366" width="9.1640625" style="222" customWidth="1"/>
    <col min="15367" max="15367" width="5" style="222" customWidth="1"/>
    <col min="15368" max="15368" width="77.83203125" style="222" customWidth="1"/>
    <col min="15369" max="15370" width="20" style="222" customWidth="1"/>
    <col min="15371" max="15371" width="1.6640625" style="222" customWidth="1"/>
    <col min="15372" max="15616" width="9.33203125" style="222"/>
    <col min="15617" max="15617" width="8.33203125" style="222" customWidth="1"/>
    <col min="15618" max="15618" width="1.6640625" style="222" customWidth="1"/>
    <col min="15619" max="15620" width="5" style="222" customWidth="1"/>
    <col min="15621" max="15621" width="11.6640625" style="222" customWidth="1"/>
    <col min="15622" max="15622" width="9.1640625" style="222" customWidth="1"/>
    <col min="15623" max="15623" width="5" style="222" customWidth="1"/>
    <col min="15624" max="15624" width="77.83203125" style="222" customWidth="1"/>
    <col min="15625" max="15626" width="20" style="222" customWidth="1"/>
    <col min="15627" max="15627" width="1.6640625" style="222" customWidth="1"/>
    <col min="15628" max="15872" width="9.33203125" style="222"/>
    <col min="15873" max="15873" width="8.33203125" style="222" customWidth="1"/>
    <col min="15874" max="15874" width="1.6640625" style="222" customWidth="1"/>
    <col min="15875" max="15876" width="5" style="222" customWidth="1"/>
    <col min="15877" max="15877" width="11.6640625" style="222" customWidth="1"/>
    <col min="15878" max="15878" width="9.1640625" style="222" customWidth="1"/>
    <col min="15879" max="15879" width="5" style="222" customWidth="1"/>
    <col min="15880" max="15880" width="77.83203125" style="222" customWidth="1"/>
    <col min="15881" max="15882" width="20" style="222" customWidth="1"/>
    <col min="15883" max="15883" width="1.6640625" style="222" customWidth="1"/>
    <col min="15884" max="16128" width="9.33203125" style="222"/>
    <col min="16129" max="16129" width="8.33203125" style="222" customWidth="1"/>
    <col min="16130" max="16130" width="1.6640625" style="222" customWidth="1"/>
    <col min="16131" max="16132" width="5" style="222" customWidth="1"/>
    <col min="16133" max="16133" width="11.6640625" style="222" customWidth="1"/>
    <col min="16134" max="16134" width="9.1640625" style="222" customWidth="1"/>
    <col min="16135" max="16135" width="5" style="222" customWidth="1"/>
    <col min="16136" max="16136" width="77.83203125" style="222" customWidth="1"/>
    <col min="16137" max="16138" width="20" style="222" customWidth="1"/>
    <col min="16139" max="16139" width="1.6640625" style="222" customWidth="1"/>
    <col min="16140" max="16384" width="9.33203125" style="222"/>
  </cols>
  <sheetData>
    <row r="1" spans="2:11" ht="37.5" customHeight="1" x14ac:dyDescent="0.3"/>
    <row r="2" spans="2:11" ht="7.5" customHeight="1" x14ac:dyDescent="0.3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228" customFormat="1" ht="45" customHeight="1" x14ac:dyDescent="0.3">
      <c r="B3" s="226"/>
      <c r="C3" s="343" t="s">
        <v>455</v>
      </c>
      <c r="D3" s="343"/>
      <c r="E3" s="343"/>
      <c r="F3" s="343"/>
      <c r="G3" s="343"/>
      <c r="H3" s="343"/>
      <c r="I3" s="343"/>
      <c r="J3" s="343"/>
      <c r="K3" s="227"/>
    </row>
    <row r="4" spans="2:11" ht="25.5" customHeight="1" x14ac:dyDescent="0.3">
      <c r="B4" s="229"/>
      <c r="C4" s="348" t="s">
        <v>456</v>
      </c>
      <c r="D4" s="348"/>
      <c r="E4" s="348"/>
      <c r="F4" s="348"/>
      <c r="G4" s="348"/>
      <c r="H4" s="348"/>
      <c r="I4" s="348"/>
      <c r="J4" s="348"/>
      <c r="K4" s="230"/>
    </row>
    <row r="5" spans="2:11" ht="5.25" customHeight="1" x14ac:dyDescent="0.3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ht="15" customHeight="1" x14ac:dyDescent="0.3">
      <c r="B6" s="229"/>
      <c r="C6" s="345" t="s">
        <v>457</v>
      </c>
      <c r="D6" s="345"/>
      <c r="E6" s="345"/>
      <c r="F6" s="345"/>
      <c r="G6" s="345"/>
      <c r="H6" s="345"/>
      <c r="I6" s="345"/>
      <c r="J6" s="345"/>
      <c r="K6" s="230"/>
    </row>
    <row r="7" spans="2:11" ht="15" customHeight="1" x14ac:dyDescent="0.3">
      <c r="B7" s="232"/>
      <c r="C7" s="345" t="s">
        <v>458</v>
      </c>
      <c r="D7" s="345"/>
      <c r="E7" s="345"/>
      <c r="F7" s="345"/>
      <c r="G7" s="345"/>
      <c r="H7" s="345"/>
      <c r="I7" s="345"/>
      <c r="J7" s="345"/>
      <c r="K7" s="230"/>
    </row>
    <row r="8" spans="2:11" ht="12.75" customHeight="1" x14ac:dyDescent="0.3">
      <c r="B8" s="232"/>
      <c r="C8" s="233"/>
      <c r="D8" s="233"/>
      <c r="E8" s="233"/>
      <c r="F8" s="233"/>
      <c r="G8" s="233"/>
      <c r="H8" s="233"/>
      <c r="I8" s="233"/>
      <c r="J8" s="233"/>
      <c r="K8" s="230"/>
    </row>
    <row r="9" spans="2:11" ht="15" customHeight="1" x14ac:dyDescent="0.3">
      <c r="B9" s="232"/>
      <c r="C9" s="345" t="s">
        <v>459</v>
      </c>
      <c r="D9" s="345"/>
      <c r="E9" s="345"/>
      <c r="F9" s="345"/>
      <c r="G9" s="345"/>
      <c r="H9" s="345"/>
      <c r="I9" s="345"/>
      <c r="J9" s="345"/>
      <c r="K9" s="230"/>
    </row>
    <row r="10" spans="2:11" ht="15" customHeight="1" x14ac:dyDescent="0.3">
      <c r="B10" s="232"/>
      <c r="C10" s="233"/>
      <c r="D10" s="345" t="s">
        <v>460</v>
      </c>
      <c r="E10" s="345"/>
      <c r="F10" s="345"/>
      <c r="G10" s="345"/>
      <c r="H10" s="345"/>
      <c r="I10" s="345"/>
      <c r="J10" s="345"/>
      <c r="K10" s="230"/>
    </row>
    <row r="11" spans="2:11" ht="15" customHeight="1" x14ac:dyDescent="0.3">
      <c r="B11" s="232"/>
      <c r="C11" s="234"/>
      <c r="D11" s="345" t="s">
        <v>461</v>
      </c>
      <c r="E11" s="345"/>
      <c r="F11" s="345"/>
      <c r="G11" s="345"/>
      <c r="H11" s="345"/>
      <c r="I11" s="345"/>
      <c r="J11" s="345"/>
      <c r="K11" s="230"/>
    </row>
    <row r="12" spans="2:11" ht="12.75" customHeight="1" x14ac:dyDescent="0.3">
      <c r="B12" s="232"/>
      <c r="C12" s="234"/>
      <c r="D12" s="234"/>
      <c r="E12" s="234"/>
      <c r="F12" s="234"/>
      <c r="G12" s="234"/>
      <c r="H12" s="234"/>
      <c r="I12" s="234"/>
      <c r="J12" s="234"/>
      <c r="K12" s="230"/>
    </row>
    <row r="13" spans="2:11" ht="15" customHeight="1" x14ac:dyDescent="0.3">
      <c r="B13" s="232"/>
      <c r="C13" s="234"/>
      <c r="D13" s="345" t="s">
        <v>462</v>
      </c>
      <c r="E13" s="345"/>
      <c r="F13" s="345"/>
      <c r="G13" s="345"/>
      <c r="H13" s="345"/>
      <c r="I13" s="345"/>
      <c r="J13" s="345"/>
      <c r="K13" s="230"/>
    </row>
    <row r="14" spans="2:11" ht="15" customHeight="1" x14ac:dyDescent="0.3">
      <c r="B14" s="232"/>
      <c r="C14" s="234"/>
      <c r="D14" s="345" t="s">
        <v>463</v>
      </c>
      <c r="E14" s="345"/>
      <c r="F14" s="345"/>
      <c r="G14" s="345"/>
      <c r="H14" s="345"/>
      <c r="I14" s="345"/>
      <c r="J14" s="345"/>
      <c r="K14" s="230"/>
    </row>
    <row r="15" spans="2:11" ht="15" customHeight="1" x14ac:dyDescent="0.3">
      <c r="B15" s="232"/>
      <c r="C15" s="234"/>
      <c r="D15" s="345" t="s">
        <v>464</v>
      </c>
      <c r="E15" s="345"/>
      <c r="F15" s="345"/>
      <c r="G15" s="345"/>
      <c r="H15" s="345"/>
      <c r="I15" s="345"/>
      <c r="J15" s="345"/>
      <c r="K15" s="230"/>
    </row>
    <row r="16" spans="2:11" ht="15" customHeight="1" x14ac:dyDescent="0.3">
      <c r="B16" s="232"/>
      <c r="C16" s="234"/>
      <c r="D16" s="234"/>
      <c r="E16" s="235" t="s">
        <v>77</v>
      </c>
      <c r="F16" s="345" t="s">
        <v>465</v>
      </c>
      <c r="G16" s="345"/>
      <c r="H16" s="345"/>
      <c r="I16" s="345"/>
      <c r="J16" s="345"/>
      <c r="K16" s="230"/>
    </row>
    <row r="17" spans="2:11" ht="15" customHeight="1" x14ac:dyDescent="0.3">
      <c r="B17" s="232"/>
      <c r="C17" s="234"/>
      <c r="D17" s="234"/>
      <c r="E17" s="235" t="s">
        <v>466</v>
      </c>
      <c r="F17" s="345" t="s">
        <v>467</v>
      </c>
      <c r="G17" s="345"/>
      <c r="H17" s="345"/>
      <c r="I17" s="345"/>
      <c r="J17" s="345"/>
      <c r="K17" s="230"/>
    </row>
    <row r="18" spans="2:11" ht="15" customHeight="1" x14ac:dyDescent="0.3">
      <c r="B18" s="232"/>
      <c r="C18" s="234"/>
      <c r="D18" s="234"/>
      <c r="E18" s="235" t="s">
        <v>468</v>
      </c>
      <c r="F18" s="345" t="s">
        <v>469</v>
      </c>
      <c r="G18" s="345"/>
      <c r="H18" s="345"/>
      <c r="I18" s="345"/>
      <c r="J18" s="345"/>
      <c r="K18" s="230"/>
    </row>
    <row r="19" spans="2:11" ht="15" customHeight="1" x14ac:dyDescent="0.3">
      <c r="B19" s="232"/>
      <c r="C19" s="234"/>
      <c r="D19" s="234"/>
      <c r="E19" s="235" t="s">
        <v>470</v>
      </c>
      <c r="F19" s="345" t="s">
        <v>471</v>
      </c>
      <c r="G19" s="345"/>
      <c r="H19" s="345"/>
      <c r="I19" s="345"/>
      <c r="J19" s="345"/>
      <c r="K19" s="230"/>
    </row>
    <row r="20" spans="2:11" ht="15" customHeight="1" x14ac:dyDescent="0.3">
      <c r="B20" s="232"/>
      <c r="C20" s="234"/>
      <c r="D20" s="234"/>
      <c r="E20" s="235" t="s">
        <v>472</v>
      </c>
      <c r="F20" s="345" t="s">
        <v>473</v>
      </c>
      <c r="G20" s="345"/>
      <c r="H20" s="345"/>
      <c r="I20" s="345"/>
      <c r="J20" s="345"/>
      <c r="K20" s="230"/>
    </row>
    <row r="21" spans="2:11" ht="15" customHeight="1" x14ac:dyDescent="0.3">
      <c r="B21" s="232"/>
      <c r="C21" s="234"/>
      <c r="D21" s="234"/>
      <c r="E21" s="235" t="s">
        <v>474</v>
      </c>
      <c r="F21" s="345" t="s">
        <v>475</v>
      </c>
      <c r="G21" s="345"/>
      <c r="H21" s="345"/>
      <c r="I21" s="345"/>
      <c r="J21" s="345"/>
      <c r="K21" s="230"/>
    </row>
    <row r="22" spans="2:11" ht="12.75" customHeight="1" x14ac:dyDescent="0.3">
      <c r="B22" s="232"/>
      <c r="C22" s="234"/>
      <c r="D22" s="234"/>
      <c r="E22" s="234"/>
      <c r="F22" s="234"/>
      <c r="G22" s="234"/>
      <c r="H22" s="234"/>
      <c r="I22" s="234"/>
      <c r="J22" s="234"/>
      <c r="K22" s="230"/>
    </row>
    <row r="23" spans="2:11" ht="15" customHeight="1" x14ac:dyDescent="0.3">
      <c r="B23" s="232"/>
      <c r="C23" s="345" t="s">
        <v>476</v>
      </c>
      <c r="D23" s="345"/>
      <c r="E23" s="345"/>
      <c r="F23" s="345"/>
      <c r="G23" s="345"/>
      <c r="H23" s="345"/>
      <c r="I23" s="345"/>
      <c r="J23" s="345"/>
      <c r="K23" s="230"/>
    </row>
    <row r="24" spans="2:11" ht="15" customHeight="1" x14ac:dyDescent="0.3">
      <c r="B24" s="232"/>
      <c r="C24" s="345" t="s">
        <v>477</v>
      </c>
      <c r="D24" s="345"/>
      <c r="E24" s="345"/>
      <c r="F24" s="345"/>
      <c r="G24" s="345"/>
      <c r="H24" s="345"/>
      <c r="I24" s="345"/>
      <c r="J24" s="345"/>
      <c r="K24" s="230"/>
    </row>
    <row r="25" spans="2:11" ht="15" customHeight="1" x14ac:dyDescent="0.3">
      <c r="B25" s="232"/>
      <c r="C25" s="233"/>
      <c r="D25" s="345" t="s">
        <v>478</v>
      </c>
      <c r="E25" s="345"/>
      <c r="F25" s="345"/>
      <c r="G25" s="345"/>
      <c r="H25" s="345"/>
      <c r="I25" s="345"/>
      <c r="J25" s="345"/>
      <c r="K25" s="230"/>
    </row>
    <row r="26" spans="2:11" ht="15" customHeight="1" x14ac:dyDescent="0.3">
      <c r="B26" s="232"/>
      <c r="C26" s="234"/>
      <c r="D26" s="345" t="s">
        <v>479</v>
      </c>
      <c r="E26" s="345"/>
      <c r="F26" s="345"/>
      <c r="G26" s="345"/>
      <c r="H26" s="345"/>
      <c r="I26" s="345"/>
      <c r="J26" s="345"/>
      <c r="K26" s="230"/>
    </row>
    <row r="27" spans="2:11" ht="12.75" customHeight="1" x14ac:dyDescent="0.3">
      <c r="B27" s="232"/>
      <c r="C27" s="234"/>
      <c r="D27" s="234"/>
      <c r="E27" s="234"/>
      <c r="F27" s="234"/>
      <c r="G27" s="234"/>
      <c r="H27" s="234"/>
      <c r="I27" s="234"/>
      <c r="J27" s="234"/>
      <c r="K27" s="230"/>
    </row>
    <row r="28" spans="2:11" ht="15" customHeight="1" x14ac:dyDescent="0.3">
      <c r="B28" s="232"/>
      <c r="C28" s="234"/>
      <c r="D28" s="345" t="s">
        <v>480</v>
      </c>
      <c r="E28" s="345"/>
      <c r="F28" s="345"/>
      <c r="G28" s="345"/>
      <c r="H28" s="345"/>
      <c r="I28" s="345"/>
      <c r="J28" s="345"/>
      <c r="K28" s="230"/>
    </row>
    <row r="29" spans="2:11" ht="15" customHeight="1" x14ac:dyDescent="0.3">
      <c r="B29" s="232"/>
      <c r="C29" s="234"/>
      <c r="D29" s="345" t="s">
        <v>481</v>
      </c>
      <c r="E29" s="345"/>
      <c r="F29" s="345"/>
      <c r="G29" s="345"/>
      <c r="H29" s="345"/>
      <c r="I29" s="345"/>
      <c r="J29" s="345"/>
      <c r="K29" s="230"/>
    </row>
    <row r="30" spans="2:11" ht="12.75" customHeight="1" x14ac:dyDescent="0.3">
      <c r="B30" s="232"/>
      <c r="C30" s="234"/>
      <c r="D30" s="234"/>
      <c r="E30" s="234"/>
      <c r="F30" s="234"/>
      <c r="G30" s="234"/>
      <c r="H30" s="234"/>
      <c r="I30" s="234"/>
      <c r="J30" s="234"/>
      <c r="K30" s="230"/>
    </row>
    <row r="31" spans="2:11" ht="15" customHeight="1" x14ac:dyDescent="0.3">
      <c r="B31" s="232"/>
      <c r="C31" s="234"/>
      <c r="D31" s="345" t="s">
        <v>482</v>
      </c>
      <c r="E31" s="345"/>
      <c r="F31" s="345"/>
      <c r="G31" s="345"/>
      <c r="H31" s="345"/>
      <c r="I31" s="345"/>
      <c r="J31" s="345"/>
      <c r="K31" s="230"/>
    </row>
    <row r="32" spans="2:11" ht="15" customHeight="1" x14ac:dyDescent="0.3">
      <c r="B32" s="232"/>
      <c r="C32" s="234"/>
      <c r="D32" s="345" t="s">
        <v>483</v>
      </c>
      <c r="E32" s="345"/>
      <c r="F32" s="345"/>
      <c r="G32" s="345"/>
      <c r="H32" s="345"/>
      <c r="I32" s="345"/>
      <c r="J32" s="345"/>
      <c r="K32" s="230"/>
    </row>
    <row r="33" spans="2:11" ht="15" customHeight="1" x14ac:dyDescent="0.3">
      <c r="B33" s="232"/>
      <c r="C33" s="234"/>
      <c r="D33" s="345" t="s">
        <v>484</v>
      </c>
      <c r="E33" s="345"/>
      <c r="F33" s="345"/>
      <c r="G33" s="345"/>
      <c r="H33" s="345"/>
      <c r="I33" s="345"/>
      <c r="J33" s="345"/>
      <c r="K33" s="230"/>
    </row>
    <row r="34" spans="2:11" ht="15" customHeight="1" x14ac:dyDescent="0.3">
      <c r="B34" s="232"/>
      <c r="C34" s="234"/>
      <c r="D34" s="233"/>
      <c r="E34" s="236" t="s">
        <v>98</v>
      </c>
      <c r="F34" s="233"/>
      <c r="G34" s="345" t="s">
        <v>485</v>
      </c>
      <c r="H34" s="345"/>
      <c r="I34" s="345"/>
      <c r="J34" s="345"/>
      <c r="K34" s="230"/>
    </row>
    <row r="35" spans="2:11" ht="30.75" customHeight="1" x14ac:dyDescent="0.3">
      <c r="B35" s="232"/>
      <c r="C35" s="234"/>
      <c r="D35" s="233"/>
      <c r="E35" s="236" t="s">
        <v>486</v>
      </c>
      <c r="F35" s="233"/>
      <c r="G35" s="345" t="s">
        <v>487</v>
      </c>
      <c r="H35" s="345"/>
      <c r="I35" s="345"/>
      <c r="J35" s="345"/>
      <c r="K35" s="230"/>
    </row>
    <row r="36" spans="2:11" ht="15" customHeight="1" x14ac:dyDescent="0.3">
      <c r="B36" s="232"/>
      <c r="C36" s="234"/>
      <c r="D36" s="233"/>
      <c r="E36" s="236" t="s">
        <v>54</v>
      </c>
      <c r="F36" s="233"/>
      <c r="G36" s="345" t="s">
        <v>488</v>
      </c>
      <c r="H36" s="345"/>
      <c r="I36" s="345"/>
      <c r="J36" s="345"/>
      <c r="K36" s="230"/>
    </row>
    <row r="37" spans="2:11" ht="15" customHeight="1" x14ac:dyDescent="0.3">
      <c r="B37" s="232"/>
      <c r="C37" s="234"/>
      <c r="D37" s="233"/>
      <c r="E37" s="236" t="s">
        <v>99</v>
      </c>
      <c r="F37" s="233"/>
      <c r="G37" s="345" t="s">
        <v>489</v>
      </c>
      <c r="H37" s="345"/>
      <c r="I37" s="345"/>
      <c r="J37" s="345"/>
      <c r="K37" s="230"/>
    </row>
    <row r="38" spans="2:11" ht="15" customHeight="1" x14ac:dyDescent="0.3">
      <c r="B38" s="232"/>
      <c r="C38" s="234"/>
      <c r="D38" s="233"/>
      <c r="E38" s="236" t="s">
        <v>100</v>
      </c>
      <c r="F38" s="233"/>
      <c r="G38" s="345" t="s">
        <v>490</v>
      </c>
      <c r="H38" s="345"/>
      <c r="I38" s="345"/>
      <c r="J38" s="345"/>
      <c r="K38" s="230"/>
    </row>
    <row r="39" spans="2:11" ht="15" customHeight="1" x14ac:dyDescent="0.3">
      <c r="B39" s="232"/>
      <c r="C39" s="234"/>
      <c r="D39" s="233"/>
      <c r="E39" s="236" t="s">
        <v>101</v>
      </c>
      <c r="F39" s="233"/>
      <c r="G39" s="345" t="s">
        <v>491</v>
      </c>
      <c r="H39" s="345"/>
      <c r="I39" s="345"/>
      <c r="J39" s="345"/>
      <c r="K39" s="230"/>
    </row>
    <row r="40" spans="2:11" ht="15" customHeight="1" x14ac:dyDescent="0.3">
      <c r="B40" s="232"/>
      <c r="C40" s="234"/>
      <c r="D40" s="233"/>
      <c r="E40" s="236" t="s">
        <v>492</v>
      </c>
      <c r="F40" s="233"/>
      <c r="G40" s="345" t="s">
        <v>493</v>
      </c>
      <c r="H40" s="345"/>
      <c r="I40" s="345"/>
      <c r="J40" s="345"/>
      <c r="K40" s="230"/>
    </row>
    <row r="41" spans="2:11" ht="15" customHeight="1" x14ac:dyDescent="0.3">
      <c r="B41" s="232"/>
      <c r="C41" s="234"/>
      <c r="D41" s="233"/>
      <c r="E41" s="236"/>
      <c r="F41" s="233"/>
      <c r="G41" s="345" t="s">
        <v>494</v>
      </c>
      <c r="H41" s="345"/>
      <c r="I41" s="345"/>
      <c r="J41" s="345"/>
      <c r="K41" s="230"/>
    </row>
    <row r="42" spans="2:11" ht="15" customHeight="1" x14ac:dyDescent="0.3">
      <c r="B42" s="232"/>
      <c r="C42" s="234"/>
      <c r="D42" s="233"/>
      <c r="E42" s="236" t="s">
        <v>495</v>
      </c>
      <c r="F42" s="233"/>
      <c r="G42" s="345" t="s">
        <v>496</v>
      </c>
      <c r="H42" s="345"/>
      <c r="I42" s="345"/>
      <c r="J42" s="345"/>
      <c r="K42" s="230"/>
    </row>
    <row r="43" spans="2:11" ht="15" customHeight="1" x14ac:dyDescent="0.3">
      <c r="B43" s="232"/>
      <c r="C43" s="234"/>
      <c r="D43" s="233"/>
      <c r="E43" s="236" t="s">
        <v>103</v>
      </c>
      <c r="F43" s="233"/>
      <c r="G43" s="345" t="s">
        <v>497</v>
      </c>
      <c r="H43" s="345"/>
      <c r="I43" s="345"/>
      <c r="J43" s="345"/>
      <c r="K43" s="230"/>
    </row>
    <row r="44" spans="2:11" ht="12.75" customHeight="1" x14ac:dyDescent="0.3">
      <c r="B44" s="232"/>
      <c r="C44" s="234"/>
      <c r="D44" s="233"/>
      <c r="E44" s="233"/>
      <c r="F44" s="233"/>
      <c r="G44" s="233"/>
      <c r="H44" s="233"/>
      <c r="I44" s="233"/>
      <c r="J44" s="233"/>
      <c r="K44" s="230"/>
    </row>
    <row r="45" spans="2:11" ht="15" customHeight="1" x14ac:dyDescent="0.3">
      <c r="B45" s="232"/>
      <c r="C45" s="234"/>
      <c r="D45" s="345" t="s">
        <v>498</v>
      </c>
      <c r="E45" s="345"/>
      <c r="F45" s="345"/>
      <c r="G45" s="345"/>
      <c r="H45" s="345"/>
      <c r="I45" s="345"/>
      <c r="J45" s="345"/>
      <c r="K45" s="230"/>
    </row>
    <row r="46" spans="2:11" ht="15" customHeight="1" x14ac:dyDescent="0.3">
      <c r="B46" s="232"/>
      <c r="C46" s="234"/>
      <c r="D46" s="234"/>
      <c r="E46" s="345" t="s">
        <v>499</v>
      </c>
      <c r="F46" s="345"/>
      <c r="G46" s="345"/>
      <c r="H46" s="345"/>
      <c r="I46" s="345"/>
      <c r="J46" s="345"/>
      <c r="K46" s="230"/>
    </row>
    <row r="47" spans="2:11" ht="15" customHeight="1" x14ac:dyDescent="0.3">
      <c r="B47" s="232"/>
      <c r="C47" s="234"/>
      <c r="D47" s="234"/>
      <c r="E47" s="345" t="s">
        <v>500</v>
      </c>
      <c r="F47" s="345"/>
      <c r="G47" s="345"/>
      <c r="H47" s="345"/>
      <c r="I47" s="345"/>
      <c r="J47" s="345"/>
      <c r="K47" s="230"/>
    </row>
    <row r="48" spans="2:11" ht="15" customHeight="1" x14ac:dyDescent="0.3">
      <c r="B48" s="232"/>
      <c r="C48" s="234"/>
      <c r="D48" s="234"/>
      <c r="E48" s="345" t="s">
        <v>501</v>
      </c>
      <c r="F48" s="345"/>
      <c r="G48" s="345"/>
      <c r="H48" s="345"/>
      <c r="I48" s="345"/>
      <c r="J48" s="345"/>
      <c r="K48" s="230"/>
    </row>
    <row r="49" spans="2:11" ht="15" customHeight="1" x14ac:dyDescent="0.3">
      <c r="B49" s="232"/>
      <c r="C49" s="234"/>
      <c r="D49" s="345" t="s">
        <v>502</v>
      </c>
      <c r="E49" s="345"/>
      <c r="F49" s="345"/>
      <c r="G49" s="345"/>
      <c r="H49" s="345"/>
      <c r="I49" s="345"/>
      <c r="J49" s="345"/>
      <c r="K49" s="230"/>
    </row>
    <row r="50" spans="2:11" ht="25.5" customHeight="1" x14ac:dyDescent="0.3">
      <c r="B50" s="229"/>
      <c r="C50" s="348" t="s">
        <v>503</v>
      </c>
      <c r="D50" s="348"/>
      <c r="E50" s="348"/>
      <c r="F50" s="348"/>
      <c r="G50" s="348"/>
      <c r="H50" s="348"/>
      <c r="I50" s="348"/>
      <c r="J50" s="348"/>
      <c r="K50" s="230"/>
    </row>
    <row r="51" spans="2:11" ht="5.25" customHeight="1" x14ac:dyDescent="0.3">
      <c r="B51" s="229"/>
      <c r="C51" s="231"/>
      <c r="D51" s="231"/>
      <c r="E51" s="231"/>
      <c r="F51" s="231"/>
      <c r="G51" s="231"/>
      <c r="H51" s="231"/>
      <c r="I51" s="231"/>
      <c r="J51" s="231"/>
      <c r="K51" s="230"/>
    </row>
    <row r="52" spans="2:11" ht="15" customHeight="1" x14ac:dyDescent="0.3">
      <c r="B52" s="229"/>
      <c r="C52" s="345" t="s">
        <v>504</v>
      </c>
      <c r="D52" s="345"/>
      <c r="E52" s="345"/>
      <c r="F52" s="345"/>
      <c r="G52" s="345"/>
      <c r="H52" s="345"/>
      <c r="I52" s="345"/>
      <c r="J52" s="345"/>
      <c r="K52" s="230"/>
    </row>
    <row r="53" spans="2:11" ht="15" customHeight="1" x14ac:dyDescent="0.3">
      <c r="B53" s="229"/>
      <c r="C53" s="345" t="s">
        <v>505</v>
      </c>
      <c r="D53" s="345"/>
      <c r="E53" s="345"/>
      <c r="F53" s="345"/>
      <c r="G53" s="345"/>
      <c r="H53" s="345"/>
      <c r="I53" s="345"/>
      <c r="J53" s="345"/>
      <c r="K53" s="230"/>
    </row>
    <row r="54" spans="2:11" ht="12.75" customHeight="1" x14ac:dyDescent="0.3">
      <c r="B54" s="229"/>
      <c r="C54" s="233"/>
      <c r="D54" s="233"/>
      <c r="E54" s="233"/>
      <c r="F54" s="233"/>
      <c r="G54" s="233"/>
      <c r="H54" s="233"/>
      <c r="I54" s="233"/>
      <c r="J54" s="233"/>
      <c r="K54" s="230"/>
    </row>
    <row r="55" spans="2:11" ht="15" customHeight="1" x14ac:dyDescent="0.3">
      <c r="B55" s="229"/>
      <c r="C55" s="345" t="s">
        <v>506</v>
      </c>
      <c r="D55" s="345"/>
      <c r="E55" s="345"/>
      <c r="F55" s="345"/>
      <c r="G55" s="345"/>
      <c r="H55" s="345"/>
      <c r="I55" s="345"/>
      <c r="J55" s="345"/>
      <c r="K55" s="230"/>
    </row>
    <row r="56" spans="2:11" ht="15" customHeight="1" x14ac:dyDescent="0.3">
      <c r="B56" s="229"/>
      <c r="C56" s="234"/>
      <c r="D56" s="345" t="s">
        <v>507</v>
      </c>
      <c r="E56" s="345"/>
      <c r="F56" s="345"/>
      <c r="G56" s="345"/>
      <c r="H56" s="345"/>
      <c r="I56" s="345"/>
      <c r="J56" s="345"/>
      <c r="K56" s="230"/>
    </row>
    <row r="57" spans="2:11" ht="15" customHeight="1" x14ac:dyDescent="0.3">
      <c r="B57" s="229"/>
      <c r="C57" s="234"/>
      <c r="D57" s="345" t="s">
        <v>508</v>
      </c>
      <c r="E57" s="345"/>
      <c r="F57" s="345"/>
      <c r="G57" s="345"/>
      <c r="H57" s="345"/>
      <c r="I57" s="345"/>
      <c r="J57" s="345"/>
      <c r="K57" s="230"/>
    </row>
    <row r="58" spans="2:11" ht="15" customHeight="1" x14ac:dyDescent="0.3">
      <c r="B58" s="229"/>
      <c r="C58" s="234"/>
      <c r="D58" s="345" t="s">
        <v>509</v>
      </c>
      <c r="E58" s="345"/>
      <c r="F58" s="345"/>
      <c r="G58" s="345"/>
      <c r="H58" s="345"/>
      <c r="I58" s="345"/>
      <c r="J58" s="345"/>
      <c r="K58" s="230"/>
    </row>
    <row r="59" spans="2:11" ht="15" customHeight="1" x14ac:dyDescent="0.3">
      <c r="B59" s="229"/>
      <c r="C59" s="234"/>
      <c r="D59" s="345" t="s">
        <v>510</v>
      </c>
      <c r="E59" s="345"/>
      <c r="F59" s="345"/>
      <c r="G59" s="345"/>
      <c r="H59" s="345"/>
      <c r="I59" s="345"/>
      <c r="J59" s="345"/>
      <c r="K59" s="230"/>
    </row>
    <row r="60" spans="2:11" ht="15" customHeight="1" x14ac:dyDescent="0.3">
      <c r="B60" s="229"/>
      <c r="C60" s="234"/>
      <c r="D60" s="347" t="s">
        <v>511</v>
      </c>
      <c r="E60" s="347"/>
      <c r="F60" s="347"/>
      <c r="G60" s="347"/>
      <c r="H60" s="347"/>
      <c r="I60" s="347"/>
      <c r="J60" s="347"/>
      <c r="K60" s="230"/>
    </row>
    <row r="61" spans="2:11" ht="15" customHeight="1" x14ac:dyDescent="0.3">
      <c r="B61" s="229"/>
      <c r="C61" s="234"/>
      <c r="D61" s="345" t="s">
        <v>512</v>
      </c>
      <c r="E61" s="345"/>
      <c r="F61" s="345"/>
      <c r="G61" s="345"/>
      <c r="H61" s="345"/>
      <c r="I61" s="345"/>
      <c r="J61" s="345"/>
      <c r="K61" s="230"/>
    </row>
    <row r="62" spans="2:11" ht="12.75" customHeight="1" x14ac:dyDescent="0.3">
      <c r="B62" s="229"/>
      <c r="C62" s="234"/>
      <c r="D62" s="234"/>
      <c r="E62" s="237"/>
      <c r="F62" s="234"/>
      <c r="G62" s="234"/>
      <c r="H62" s="234"/>
      <c r="I62" s="234"/>
      <c r="J62" s="234"/>
      <c r="K62" s="230"/>
    </row>
    <row r="63" spans="2:11" ht="15" customHeight="1" x14ac:dyDescent="0.3">
      <c r="B63" s="229"/>
      <c r="C63" s="234"/>
      <c r="D63" s="345" t="s">
        <v>513</v>
      </c>
      <c r="E63" s="345"/>
      <c r="F63" s="345"/>
      <c r="G63" s="345"/>
      <c r="H63" s="345"/>
      <c r="I63" s="345"/>
      <c r="J63" s="345"/>
      <c r="K63" s="230"/>
    </row>
    <row r="64" spans="2:11" ht="15" customHeight="1" x14ac:dyDescent="0.3">
      <c r="B64" s="229"/>
      <c r="C64" s="234"/>
      <c r="D64" s="347" t="s">
        <v>514</v>
      </c>
      <c r="E64" s="347"/>
      <c r="F64" s="347"/>
      <c r="G64" s="347"/>
      <c r="H64" s="347"/>
      <c r="I64" s="347"/>
      <c r="J64" s="347"/>
      <c r="K64" s="230"/>
    </row>
    <row r="65" spans="2:11" ht="15" customHeight="1" x14ac:dyDescent="0.3">
      <c r="B65" s="229"/>
      <c r="C65" s="234"/>
      <c r="D65" s="345" t="s">
        <v>515</v>
      </c>
      <c r="E65" s="345"/>
      <c r="F65" s="345"/>
      <c r="G65" s="345"/>
      <c r="H65" s="345"/>
      <c r="I65" s="345"/>
      <c r="J65" s="345"/>
      <c r="K65" s="230"/>
    </row>
    <row r="66" spans="2:11" ht="15" customHeight="1" x14ac:dyDescent="0.3">
      <c r="B66" s="229"/>
      <c r="C66" s="234"/>
      <c r="D66" s="345" t="s">
        <v>516</v>
      </c>
      <c r="E66" s="345"/>
      <c r="F66" s="345"/>
      <c r="G66" s="345"/>
      <c r="H66" s="345"/>
      <c r="I66" s="345"/>
      <c r="J66" s="345"/>
      <c r="K66" s="230"/>
    </row>
    <row r="67" spans="2:11" ht="15" customHeight="1" x14ac:dyDescent="0.3">
      <c r="B67" s="229"/>
      <c r="C67" s="234"/>
      <c r="D67" s="345" t="s">
        <v>517</v>
      </c>
      <c r="E67" s="345"/>
      <c r="F67" s="345"/>
      <c r="G67" s="345"/>
      <c r="H67" s="345"/>
      <c r="I67" s="345"/>
      <c r="J67" s="345"/>
      <c r="K67" s="230"/>
    </row>
    <row r="68" spans="2:11" ht="15" customHeight="1" x14ac:dyDescent="0.3">
      <c r="B68" s="229"/>
      <c r="C68" s="234"/>
      <c r="D68" s="345" t="s">
        <v>518</v>
      </c>
      <c r="E68" s="345"/>
      <c r="F68" s="345"/>
      <c r="G68" s="345"/>
      <c r="H68" s="345"/>
      <c r="I68" s="345"/>
      <c r="J68" s="345"/>
      <c r="K68" s="230"/>
    </row>
    <row r="69" spans="2:11" ht="12.75" customHeight="1" x14ac:dyDescent="0.3">
      <c r="B69" s="238"/>
      <c r="C69" s="239"/>
      <c r="D69" s="239"/>
      <c r="E69" s="239"/>
      <c r="F69" s="239"/>
      <c r="G69" s="239"/>
      <c r="H69" s="239"/>
      <c r="I69" s="239"/>
      <c r="J69" s="239"/>
      <c r="K69" s="240"/>
    </row>
    <row r="70" spans="2:11" ht="18.75" customHeight="1" x14ac:dyDescent="0.3">
      <c r="B70" s="241"/>
      <c r="C70" s="241"/>
      <c r="D70" s="241"/>
      <c r="E70" s="241"/>
      <c r="F70" s="241"/>
      <c r="G70" s="241"/>
      <c r="H70" s="241"/>
      <c r="I70" s="241"/>
      <c r="J70" s="241"/>
      <c r="K70" s="242"/>
    </row>
    <row r="71" spans="2:11" ht="18.75" customHeight="1" x14ac:dyDescent="0.3">
      <c r="B71" s="242"/>
      <c r="C71" s="242"/>
      <c r="D71" s="242"/>
      <c r="E71" s="242"/>
      <c r="F71" s="242"/>
      <c r="G71" s="242"/>
      <c r="H71" s="242"/>
      <c r="I71" s="242"/>
      <c r="J71" s="242"/>
      <c r="K71" s="242"/>
    </row>
    <row r="72" spans="2:11" ht="7.5" customHeight="1" x14ac:dyDescent="0.3">
      <c r="B72" s="243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ht="45" customHeight="1" x14ac:dyDescent="0.3">
      <c r="B73" s="246"/>
      <c r="C73" s="346" t="s">
        <v>454</v>
      </c>
      <c r="D73" s="346"/>
      <c r="E73" s="346"/>
      <c r="F73" s="346"/>
      <c r="G73" s="346"/>
      <c r="H73" s="346"/>
      <c r="I73" s="346"/>
      <c r="J73" s="346"/>
      <c r="K73" s="247"/>
    </row>
    <row r="74" spans="2:11" ht="17.25" customHeight="1" x14ac:dyDescent="0.3">
      <c r="B74" s="246"/>
      <c r="C74" s="248" t="s">
        <v>519</v>
      </c>
      <c r="D74" s="248"/>
      <c r="E74" s="248"/>
      <c r="F74" s="248" t="s">
        <v>520</v>
      </c>
      <c r="G74" s="249"/>
      <c r="H74" s="248" t="s">
        <v>99</v>
      </c>
      <c r="I74" s="248" t="s">
        <v>58</v>
      </c>
      <c r="J74" s="248" t="s">
        <v>521</v>
      </c>
      <c r="K74" s="247"/>
    </row>
    <row r="75" spans="2:11" ht="17.25" customHeight="1" x14ac:dyDescent="0.3">
      <c r="B75" s="246"/>
      <c r="C75" s="250" t="s">
        <v>522</v>
      </c>
      <c r="D75" s="250"/>
      <c r="E75" s="250"/>
      <c r="F75" s="251" t="s">
        <v>523</v>
      </c>
      <c r="G75" s="252"/>
      <c r="H75" s="250"/>
      <c r="I75" s="250"/>
      <c r="J75" s="250" t="s">
        <v>524</v>
      </c>
      <c r="K75" s="247"/>
    </row>
    <row r="76" spans="2:11" ht="5.25" customHeight="1" x14ac:dyDescent="0.3">
      <c r="B76" s="246"/>
      <c r="C76" s="253"/>
      <c r="D76" s="253"/>
      <c r="E76" s="253"/>
      <c r="F76" s="253"/>
      <c r="G76" s="254"/>
      <c r="H76" s="253"/>
      <c r="I76" s="253"/>
      <c r="J76" s="253"/>
      <c r="K76" s="247"/>
    </row>
    <row r="77" spans="2:11" ht="15" customHeight="1" x14ac:dyDescent="0.3">
      <c r="B77" s="246"/>
      <c r="C77" s="236" t="s">
        <v>54</v>
      </c>
      <c r="D77" s="253"/>
      <c r="E77" s="253"/>
      <c r="F77" s="255" t="s">
        <v>525</v>
      </c>
      <c r="G77" s="254"/>
      <c r="H77" s="236" t="s">
        <v>526</v>
      </c>
      <c r="I77" s="236" t="s">
        <v>527</v>
      </c>
      <c r="J77" s="236">
        <v>20</v>
      </c>
      <c r="K77" s="247"/>
    </row>
    <row r="78" spans="2:11" ht="15" customHeight="1" x14ac:dyDescent="0.3">
      <c r="B78" s="246"/>
      <c r="C78" s="236" t="s">
        <v>528</v>
      </c>
      <c r="D78" s="236"/>
      <c r="E78" s="236"/>
      <c r="F78" s="255" t="s">
        <v>525</v>
      </c>
      <c r="G78" s="254"/>
      <c r="H78" s="236" t="s">
        <v>529</v>
      </c>
      <c r="I78" s="236" t="s">
        <v>527</v>
      </c>
      <c r="J78" s="236">
        <v>120</v>
      </c>
      <c r="K78" s="247"/>
    </row>
    <row r="79" spans="2:11" ht="15" customHeight="1" x14ac:dyDescent="0.3">
      <c r="B79" s="256"/>
      <c r="C79" s="236" t="s">
        <v>530</v>
      </c>
      <c r="D79" s="236"/>
      <c r="E79" s="236"/>
      <c r="F79" s="255" t="s">
        <v>531</v>
      </c>
      <c r="G79" s="254"/>
      <c r="H79" s="236" t="s">
        <v>532</v>
      </c>
      <c r="I79" s="236" t="s">
        <v>527</v>
      </c>
      <c r="J79" s="236">
        <v>50</v>
      </c>
      <c r="K79" s="247"/>
    </row>
    <row r="80" spans="2:11" ht="15" customHeight="1" x14ac:dyDescent="0.3">
      <c r="B80" s="256"/>
      <c r="C80" s="236" t="s">
        <v>533</v>
      </c>
      <c r="D80" s="236"/>
      <c r="E80" s="236"/>
      <c r="F80" s="255" t="s">
        <v>525</v>
      </c>
      <c r="G80" s="254"/>
      <c r="H80" s="236" t="s">
        <v>534</v>
      </c>
      <c r="I80" s="236" t="s">
        <v>535</v>
      </c>
      <c r="J80" s="236"/>
      <c r="K80" s="247"/>
    </row>
    <row r="81" spans="2:11" ht="15" customHeight="1" x14ac:dyDescent="0.3">
      <c r="B81" s="256"/>
      <c r="C81" s="257" t="s">
        <v>536</v>
      </c>
      <c r="D81" s="257"/>
      <c r="E81" s="257"/>
      <c r="F81" s="258" t="s">
        <v>531</v>
      </c>
      <c r="G81" s="257"/>
      <c r="H81" s="257" t="s">
        <v>537</v>
      </c>
      <c r="I81" s="257" t="s">
        <v>527</v>
      </c>
      <c r="J81" s="257">
        <v>15</v>
      </c>
      <c r="K81" s="247"/>
    </row>
    <row r="82" spans="2:11" ht="15" customHeight="1" x14ac:dyDescent="0.3">
      <c r="B82" s="256"/>
      <c r="C82" s="257" t="s">
        <v>538</v>
      </c>
      <c r="D82" s="257"/>
      <c r="E82" s="257"/>
      <c r="F82" s="258" t="s">
        <v>531</v>
      </c>
      <c r="G82" s="257"/>
      <c r="H82" s="257" t="s">
        <v>539</v>
      </c>
      <c r="I82" s="257" t="s">
        <v>527</v>
      </c>
      <c r="J82" s="257">
        <v>15</v>
      </c>
      <c r="K82" s="247"/>
    </row>
    <row r="83" spans="2:11" ht="15" customHeight="1" x14ac:dyDescent="0.3">
      <c r="B83" s="256"/>
      <c r="C83" s="257" t="s">
        <v>540</v>
      </c>
      <c r="D83" s="257"/>
      <c r="E83" s="257"/>
      <c r="F83" s="258" t="s">
        <v>531</v>
      </c>
      <c r="G83" s="257"/>
      <c r="H83" s="257" t="s">
        <v>541</v>
      </c>
      <c r="I83" s="257" t="s">
        <v>527</v>
      </c>
      <c r="J83" s="257">
        <v>20</v>
      </c>
      <c r="K83" s="247"/>
    </row>
    <row r="84" spans="2:11" ht="15" customHeight="1" x14ac:dyDescent="0.3">
      <c r="B84" s="256"/>
      <c r="C84" s="257" t="s">
        <v>542</v>
      </c>
      <c r="D84" s="257"/>
      <c r="E84" s="257"/>
      <c r="F84" s="258" t="s">
        <v>531</v>
      </c>
      <c r="G84" s="257"/>
      <c r="H84" s="257" t="s">
        <v>543</v>
      </c>
      <c r="I84" s="257" t="s">
        <v>527</v>
      </c>
      <c r="J84" s="257">
        <v>20</v>
      </c>
      <c r="K84" s="247"/>
    </row>
    <row r="85" spans="2:11" ht="15" customHeight="1" x14ac:dyDescent="0.3">
      <c r="B85" s="256"/>
      <c r="C85" s="236" t="s">
        <v>544</v>
      </c>
      <c r="D85" s="236"/>
      <c r="E85" s="236"/>
      <c r="F85" s="255" t="s">
        <v>531</v>
      </c>
      <c r="G85" s="254"/>
      <c r="H85" s="236" t="s">
        <v>545</v>
      </c>
      <c r="I85" s="236" t="s">
        <v>527</v>
      </c>
      <c r="J85" s="236">
        <v>50</v>
      </c>
      <c r="K85" s="247"/>
    </row>
    <row r="86" spans="2:11" ht="15" customHeight="1" x14ac:dyDescent="0.3">
      <c r="B86" s="256"/>
      <c r="C86" s="236" t="s">
        <v>546</v>
      </c>
      <c r="D86" s="236"/>
      <c r="E86" s="236"/>
      <c r="F86" s="255" t="s">
        <v>531</v>
      </c>
      <c r="G86" s="254"/>
      <c r="H86" s="236" t="s">
        <v>547</v>
      </c>
      <c r="I86" s="236" t="s">
        <v>527</v>
      </c>
      <c r="J86" s="236">
        <v>20</v>
      </c>
      <c r="K86" s="247"/>
    </row>
    <row r="87" spans="2:11" ht="15" customHeight="1" x14ac:dyDescent="0.3">
      <c r="B87" s="256"/>
      <c r="C87" s="236" t="s">
        <v>548</v>
      </c>
      <c r="D87" s="236"/>
      <c r="E87" s="236"/>
      <c r="F87" s="255" t="s">
        <v>531</v>
      </c>
      <c r="G87" s="254"/>
      <c r="H87" s="236" t="s">
        <v>549</v>
      </c>
      <c r="I87" s="236" t="s">
        <v>527</v>
      </c>
      <c r="J87" s="236">
        <v>20</v>
      </c>
      <c r="K87" s="247"/>
    </row>
    <row r="88" spans="2:11" ht="15" customHeight="1" x14ac:dyDescent="0.3">
      <c r="B88" s="256"/>
      <c r="C88" s="236" t="s">
        <v>550</v>
      </c>
      <c r="D88" s="236"/>
      <c r="E88" s="236"/>
      <c r="F88" s="255" t="s">
        <v>531</v>
      </c>
      <c r="G88" s="254"/>
      <c r="H88" s="236" t="s">
        <v>551</v>
      </c>
      <c r="I88" s="236" t="s">
        <v>527</v>
      </c>
      <c r="J88" s="236">
        <v>50</v>
      </c>
      <c r="K88" s="247"/>
    </row>
    <row r="89" spans="2:11" ht="15" customHeight="1" x14ac:dyDescent="0.3">
      <c r="B89" s="256"/>
      <c r="C89" s="236" t="s">
        <v>552</v>
      </c>
      <c r="D89" s="236"/>
      <c r="E89" s="236"/>
      <c r="F89" s="255" t="s">
        <v>531</v>
      </c>
      <c r="G89" s="254"/>
      <c r="H89" s="236" t="s">
        <v>552</v>
      </c>
      <c r="I89" s="236" t="s">
        <v>527</v>
      </c>
      <c r="J89" s="236">
        <v>50</v>
      </c>
      <c r="K89" s="247"/>
    </row>
    <row r="90" spans="2:11" ht="15" customHeight="1" x14ac:dyDescent="0.3">
      <c r="B90" s="256"/>
      <c r="C90" s="236" t="s">
        <v>104</v>
      </c>
      <c r="D90" s="236"/>
      <c r="E90" s="236"/>
      <c r="F90" s="255" t="s">
        <v>531</v>
      </c>
      <c r="G90" s="254"/>
      <c r="H90" s="236" t="s">
        <v>553</v>
      </c>
      <c r="I90" s="236" t="s">
        <v>527</v>
      </c>
      <c r="J90" s="236">
        <v>255</v>
      </c>
      <c r="K90" s="247"/>
    </row>
    <row r="91" spans="2:11" ht="15" customHeight="1" x14ac:dyDescent="0.3">
      <c r="B91" s="256"/>
      <c r="C91" s="236" t="s">
        <v>554</v>
      </c>
      <c r="D91" s="236"/>
      <c r="E91" s="236"/>
      <c r="F91" s="255" t="s">
        <v>525</v>
      </c>
      <c r="G91" s="254"/>
      <c r="H91" s="236" t="s">
        <v>555</v>
      </c>
      <c r="I91" s="236" t="s">
        <v>556</v>
      </c>
      <c r="J91" s="236"/>
      <c r="K91" s="247"/>
    </row>
    <row r="92" spans="2:11" ht="15" customHeight="1" x14ac:dyDescent="0.3">
      <c r="B92" s="256"/>
      <c r="C92" s="236" t="s">
        <v>557</v>
      </c>
      <c r="D92" s="236"/>
      <c r="E92" s="236"/>
      <c r="F92" s="255" t="s">
        <v>525</v>
      </c>
      <c r="G92" s="254"/>
      <c r="H92" s="236" t="s">
        <v>558</v>
      </c>
      <c r="I92" s="236" t="s">
        <v>559</v>
      </c>
      <c r="J92" s="236"/>
      <c r="K92" s="247"/>
    </row>
    <row r="93" spans="2:11" ht="15" customHeight="1" x14ac:dyDescent="0.3">
      <c r="B93" s="256"/>
      <c r="C93" s="236" t="s">
        <v>560</v>
      </c>
      <c r="D93" s="236"/>
      <c r="E93" s="236"/>
      <c r="F93" s="255" t="s">
        <v>525</v>
      </c>
      <c r="G93" s="254"/>
      <c r="H93" s="236" t="s">
        <v>560</v>
      </c>
      <c r="I93" s="236" t="s">
        <v>559</v>
      </c>
      <c r="J93" s="236"/>
      <c r="K93" s="247"/>
    </row>
    <row r="94" spans="2:11" ht="15" customHeight="1" x14ac:dyDescent="0.3">
      <c r="B94" s="256"/>
      <c r="C94" s="236" t="s">
        <v>39</v>
      </c>
      <c r="D94" s="236"/>
      <c r="E94" s="236"/>
      <c r="F94" s="255" t="s">
        <v>525</v>
      </c>
      <c r="G94" s="254"/>
      <c r="H94" s="236" t="s">
        <v>561</v>
      </c>
      <c r="I94" s="236" t="s">
        <v>559</v>
      </c>
      <c r="J94" s="236"/>
      <c r="K94" s="247"/>
    </row>
    <row r="95" spans="2:11" ht="15" customHeight="1" x14ac:dyDescent="0.3">
      <c r="B95" s="256"/>
      <c r="C95" s="236" t="s">
        <v>49</v>
      </c>
      <c r="D95" s="236"/>
      <c r="E95" s="236"/>
      <c r="F95" s="255" t="s">
        <v>525</v>
      </c>
      <c r="G95" s="254"/>
      <c r="H95" s="236" t="s">
        <v>562</v>
      </c>
      <c r="I95" s="236" t="s">
        <v>559</v>
      </c>
      <c r="J95" s="236"/>
      <c r="K95" s="247"/>
    </row>
    <row r="96" spans="2:11" ht="15" customHeight="1" x14ac:dyDescent="0.3">
      <c r="B96" s="259"/>
      <c r="C96" s="260"/>
      <c r="D96" s="260"/>
      <c r="E96" s="260"/>
      <c r="F96" s="260"/>
      <c r="G96" s="260"/>
      <c r="H96" s="260"/>
      <c r="I96" s="260"/>
      <c r="J96" s="260"/>
      <c r="K96" s="261"/>
    </row>
    <row r="97" spans="2:11" ht="18.75" customHeight="1" x14ac:dyDescent="0.3">
      <c r="B97" s="262"/>
      <c r="C97" s="263"/>
      <c r="D97" s="263"/>
      <c r="E97" s="263"/>
      <c r="F97" s="263"/>
      <c r="G97" s="263"/>
      <c r="H97" s="263"/>
      <c r="I97" s="263"/>
      <c r="J97" s="263"/>
      <c r="K97" s="262"/>
    </row>
    <row r="98" spans="2:11" ht="18.75" customHeight="1" x14ac:dyDescent="0.3">
      <c r="B98" s="242"/>
      <c r="C98" s="242"/>
      <c r="D98" s="242"/>
      <c r="E98" s="242"/>
      <c r="F98" s="242"/>
      <c r="G98" s="242"/>
      <c r="H98" s="242"/>
      <c r="I98" s="242"/>
      <c r="J98" s="242"/>
      <c r="K98" s="242"/>
    </row>
    <row r="99" spans="2:11" ht="7.5" customHeight="1" x14ac:dyDescent="0.3">
      <c r="B99" s="243"/>
      <c r="C99" s="244"/>
      <c r="D99" s="244"/>
      <c r="E99" s="244"/>
      <c r="F99" s="244"/>
      <c r="G99" s="244"/>
      <c r="H99" s="244"/>
      <c r="I99" s="244"/>
      <c r="J99" s="244"/>
      <c r="K99" s="245"/>
    </row>
    <row r="100" spans="2:11" ht="45" customHeight="1" x14ac:dyDescent="0.3">
      <c r="B100" s="246"/>
      <c r="C100" s="346" t="s">
        <v>563</v>
      </c>
      <c r="D100" s="346"/>
      <c r="E100" s="346"/>
      <c r="F100" s="346"/>
      <c r="G100" s="346"/>
      <c r="H100" s="346"/>
      <c r="I100" s="346"/>
      <c r="J100" s="346"/>
      <c r="K100" s="247"/>
    </row>
    <row r="101" spans="2:11" ht="17.25" customHeight="1" x14ac:dyDescent="0.3">
      <c r="B101" s="246"/>
      <c r="C101" s="248" t="s">
        <v>519</v>
      </c>
      <c r="D101" s="248"/>
      <c r="E101" s="248"/>
      <c r="F101" s="248" t="s">
        <v>520</v>
      </c>
      <c r="G101" s="249"/>
      <c r="H101" s="248" t="s">
        <v>99</v>
      </c>
      <c r="I101" s="248" t="s">
        <v>58</v>
      </c>
      <c r="J101" s="248" t="s">
        <v>521</v>
      </c>
      <c r="K101" s="247"/>
    </row>
    <row r="102" spans="2:11" ht="17.25" customHeight="1" x14ac:dyDescent="0.3">
      <c r="B102" s="246"/>
      <c r="C102" s="250" t="s">
        <v>522</v>
      </c>
      <c r="D102" s="250"/>
      <c r="E102" s="250"/>
      <c r="F102" s="251" t="s">
        <v>523</v>
      </c>
      <c r="G102" s="252"/>
      <c r="H102" s="250"/>
      <c r="I102" s="250"/>
      <c r="J102" s="250" t="s">
        <v>524</v>
      </c>
      <c r="K102" s="247"/>
    </row>
    <row r="103" spans="2:11" ht="5.25" customHeight="1" x14ac:dyDescent="0.3">
      <c r="B103" s="246"/>
      <c r="C103" s="248"/>
      <c r="D103" s="248"/>
      <c r="E103" s="248"/>
      <c r="F103" s="248"/>
      <c r="G103" s="264"/>
      <c r="H103" s="248"/>
      <c r="I103" s="248"/>
      <c r="J103" s="248"/>
      <c r="K103" s="247"/>
    </row>
    <row r="104" spans="2:11" ht="15" customHeight="1" x14ac:dyDescent="0.3">
      <c r="B104" s="246"/>
      <c r="C104" s="236" t="s">
        <v>54</v>
      </c>
      <c r="D104" s="253"/>
      <c r="E104" s="253"/>
      <c r="F104" s="255" t="s">
        <v>525</v>
      </c>
      <c r="G104" s="264"/>
      <c r="H104" s="236" t="s">
        <v>564</v>
      </c>
      <c r="I104" s="236" t="s">
        <v>527</v>
      </c>
      <c r="J104" s="236">
        <v>20</v>
      </c>
      <c r="K104" s="247"/>
    </row>
    <row r="105" spans="2:11" ht="15" customHeight="1" x14ac:dyDescent="0.3">
      <c r="B105" s="246"/>
      <c r="C105" s="236" t="s">
        <v>528</v>
      </c>
      <c r="D105" s="236"/>
      <c r="E105" s="236"/>
      <c r="F105" s="255" t="s">
        <v>525</v>
      </c>
      <c r="G105" s="236"/>
      <c r="H105" s="236" t="s">
        <v>564</v>
      </c>
      <c r="I105" s="236" t="s">
        <v>527</v>
      </c>
      <c r="J105" s="236">
        <v>120</v>
      </c>
      <c r="K105" s="247"/>
    </row>
    <row r="106" spans="2:11" ht="15" customHeight="1" x14ac:dyDescent="0.3">
      <c r="B106" s="256"/>
      <c r="C106" s="236" t="s">
        <v>530</v>
      </c>
      <c r="D106" s="236"/>
      <c r="E106" s="236"/>
      <c r="F106" s="255" t="s">
        <v>531</v>
      </c>
      <c r="G106" s="236"/>
      <c r="H106" s="236" t="s">
        <v>564</v>
      </c>
      <c r="I106" s="236" t="s">
        <v>527</v>
      </c>
      <c r="J106" s="236">
        <v>50</v>
      </c>
      <c r="K106" s="247"/>
    </row>
    <row r="107" spans="2:11" ht="15" customHeight="1" x14ac:dyDescent="0.3">
      <c r="B107" s="256"/>
      <c r="C107" s="236" t="s">
        <v>533</v>
      </c>
      <c r="D107" s="236"/>
      <c r="E107" s="236"/>
      <c r="F107" s="255" t="s">
        <v>525</v>
      </c>
      <c r="G107" s="236"/>
      <c r="H107" s="236" t="s">
        <v>564</v>
      </c>
      <c r="I107" s="236" t="s">
        <v>535</v>
      </c>
      <c r="J107" s="236"/>
      <c r="K107" s="247"/>
    </row>
    <row r="108" spans="2:11" ht="15" customHeight="1" x14ac:dyDescent="0.3">
      <c r="B108" s="256"/>
      <c r="C108" s="236" t="s">
        <v>544</v>
      </c>
      <c r="D108" s="236"/>
      <c r="E108" s="236"/>
      <c r="F108" s="255" t="s">
        <v>531</v>
      </c>
      <c r="G108" s="236"/>
      <c r="H108" s="236" t="s">
        <v>564</v>
      </c>
      <c r="I108" s="236" t="s">
        <v>527</v>
      </c>
      <c r="J108" s="236">
        <v>50</v>
      </c>
      <c r="K108" s="247"/>
    </row>
    <row r="109" spans="2:11" ht="15" customHeight="1" x14ac:dyDescent="0.3">
      <c r="B109" s="256"/>
      <c r="C109" s="236" t="s">
        <v>552</v>
      </c>
      <c r="D109" s="236"/>
      <c r="E109" s="236"/>
      <c r="F109" s="255" t="s">
        <v>531</v>
      </c>
      <c r="G109" s="236"/>
      <c r="H109" s="236" t="s">
        <v>564</v>
      </c>
      <c r="I109" s="236" t="s">
        <v>527</v>
      </c>
      <c r="J109" s="236">
        <v>50</v>
      </c>
      <c r="K109" s="247"/>
    </row>
    <row r="110" spans="2:11" ht="15" customHeight="1" x14ac:dyDescent="0.3">
      <c r="B110" s="256"/>
      <c r="C110" s="236" t="s">
        <v>550</v>
      </c>
      <c r="D110" s="236"/>
      <c r="E110" s="236"/>
      <c r="F110" s="255" t="s">
        <v>531</v>
      </c>
      <c r="G110" s="236"/>
      <c r="H110" s="236" t="s">
        <v>564</v>
      </c>
      <c r="I110" s="236" t="s">
        <v>527</v>
      </c>
      <c r="J110" s="236">
        <v>50</v>
      </c>
      <c r="K110" s="247"/>
    </row>
    <row r="111" spans="2:11" ht="15" customHeight="1" x14ac:dyDescent="0.3">
      <c r="B111" s="256"/>
      <c r="C111" s="236" t="s">
        <v>54</v>
      </c>
      <c r="D111" s="236"/>
      <c r="E111" s="236"/>
      <c r="F111" s="255" t="s">
        <v>525</v>
      </c>
      <c r="G111" s="236"/>
      <c r="H111" s="236" t="s">
        <v>565</v>
      </c>
      <c r="I111" s="236" t="s">
        <v>527</v>
      </c>
      <c r="J111" s="236">
        <v>20</v>
      </c>
      <c r="K111" s="247"/>
    </row>
    <row r="112" spans="2:11" ht="15" customHeight="1" x14ac:dyDescent="0.3">
      <c r="B112" s="256"/>
      <c r="C112" s="236" t="s">
        <v>566</v>
      </c>
      <c r="D112" s="236"/>
      <c r="E112" s="236"/>
      <c r="F112" s="255" t="s">
        <v>525</v>
      </c>
      <c r="G112" s="236"/>
      <c r="H112" s="236" t="s">
        <v>567</v>
      </c>
      <c r="I112" s="236" t="s">
        <v>527</v>
      </c>
      <c r="J112" s="236">
        <v>120</v>
      </c>
      <c r="K112" s="247"/>
    </row>
    <row r="113" spans="2:11" ht="15" customHeight="1" x14ac:dyDescent="0.3">
      <c r="B113" s="256"/>
      <c r="C113" s="236" t="s">
        <v>39</v>
      </c>
      <c r="D113" s="236"/>
      <c r="E113" s="236"/>
      <c r="F113" s="255" t="s">
        <v>525</v>
      </c>
      <c r="G113" s="236"/>
      <c r="H113" s="236" t="s">
        <v>568</v>
      </c>
      <c r="I113" s="236" t="s">
        <v>559</v>
      </c>
      <c r="J113" s="236"/>
      <c r="K113" s="247"/>
    </row>
    <row r="114" spans="2:11" ht="15" customHeight="1" x14ac:dyDescent="0.3">
      <c r="B114" s="256"/>
      <c r="C114" s="236" t="s">
        <v>49</v>
      </c>
      <c r="D114" s="236"/>
      <c r="E114" s="236"/>
      <c r="F114" s="255" t="s">
        <v>525</v>
      </c>
      <c r="G114" s="236"/>
      <c r="H114" s="236" t="s">
        <v>569</v>
      </c>
      <c r="I114" s="236" t="s">
        <v>559</v>
      </c>
      <c r="J114" s="236"/>
      <c r="K114" s="247"/>
    </row>
    <row r="115" spans="2:11" ht="15" customHeight="1" x14ac:dyDescent="0.3">
      <c r="B115" s="256"/>
      <c r="C115" s="236" t="s">
        <v>58</v>
      </c>
      <c r="D115" s="236"/>
      <c r="E115" s="236"/>
      <c r="F115" s="255" t="s">
        <v>525</v>
      </c>
      <c r="G115" s="236"/>
      <c r="H115" s="236" t="s">
        <v>570</v>
      </c>
      <c r="I115" s="236" t="s">
        <v>571</v>
      </c>
      <c r="J115" s="236"/>
      <c r="K115" s="247"/>
    </row>
    <row r="116" spans="2:11" ht="15" customHeight="1" x14ac:dyDescent="0.3">
      <c r="B116" s="259"/>
      <c r="C116" s="265"/>
      <c r="D116" s="265"/>
      <c r="E116" s="265"/>
      <c r="F116" s="265"/>
      <c r="G116" s="265"/>
      <c r="H116" s="265"/>
      <c r="I116" s="265"/>
      <c r="J116" s="265"/>
      <c r="K116" s="261"/>
    </row>
    <row r="117" spans="2:11" ht="18.75" customHeight="1" x14ac:dyDescent="0.3">
      <c r="B117" s="266"/>
      <c r="C117" s="233"/>
      <c r="D117" s="233"/>
      <c r="E117" s="233"/>
      <c r="F117" s="267"/>
      <c r="G117" s="233"/>
      <c r="H117" s="233"/>
      <c r="I117" s="233"/>
      <c r="J117" s="233"/>
      <c r="K117" s="266"/>
    </row>
    <row r="118" spans="2:11" ht="18.75" customHeight="1" x14ac:dyDescent="0.3">
      <c r="B118" s="242"/>
      <c r="C118" s="242"/>
      <c r="D118" s="242"/>
      <c r="E118" s="242"/>
      <c r="F118" s="242"/>
      <c r="G118" s="242"/>
      <c r="H118" s="242"/>
      <c r="I118" s="242"/>
      <c r="J118" s="242"/>
      <c r="K118" s="242"/>
    </row>
    <row r="119" spans="2:11" ht="7.5" customHeight="1" x14ac:dyDescent="0.3">
      <c r="B119" s="268"/>
      <c r="C119" s="269"/>
      <c r="D119" s="269"/>
      <c r="E119" s="269"/>
      <c r="F119" s="269"/>
      <c r="G119" s="269"/>
      <c r="H119" s="269"/>
      <c r="I119" s="269"/>
      <c r="J119" s="269"/>
      <c r="K119" s="270"/>
    </row>
    <row r="120" spans="2:11" ht="45" customHeight="1" x14ac:dyDescent="0.3">
      <c r="B120" s="271"/>
      <c r="C120" s="343" t="s">
        <v>572</v>
      </c>
      <c r="D120" s="343"/>
      <c r="E120" s="343"/>
      <c r="F120" s="343"/>
      <c r="G120" s="343"/>
      <c r="H120" s="343"/>
      <c r="I120" s="343"/>
      <c r="J120" s="343"/>
      <c r="K120" s="272"/>
    </row>
    <row r="121" spans="2:11" ht="17.25" customHeight="1" x14ac:dyDescent="0.3">
      <c r="B121" s="273"/>
      <c r="C121" s="248" t="s">
        <v>519</v>
      </c>
      <c r="D121" s="248"/>
      <c r="E121" s="248"/>
      <c r="F121" s="248" t="s">
        <v>520</v>
      </c>
      <c r="G121" s="249"/>
      <c r="H121" s="248" t="s">
        <v>99</v>
      </c>
      <c r="I121" s="248" t="s">
        <v>58</v>
      </c>
      <c r="J121" s="248" t="s">
        <v>521</v>
      </c>
      <c r="K121" s="274"/>
    </row>
    <row r="122" spans="2:11" ht="17.25" customHeight="1" x14ac:dyDescent="0.3">
      <c r="B122" s="273"/>
      <c r="C122" s="250" t="s">
        <v>522</v>
      </c>
      <c r="D122" s="250"/>
      <c r="E122" s="250"/>
      <c r="F122" s="251" t="s">
        <v>523</v>
      </c>
      <c r="G122" s="252"/>
      <c r="H122" s="250"/>
      <c r="I122" s="250"/>
      <c r="J122" s="250" t="s">
        <v>524</v>
      </c>
      <c r="K122" s="274"/>
    </row>
    <row r="123" spans="2:11" ht="5.25" customHeight="1" x14ac:dyDescent="0.3">
      <c r="B123" s="275"/>
      <c r="C123" s="253"/>
      <c r="D123" s="253"/>
      <c r="E123" s="253"/>
      <c r="F123" s="253"/>
      <c r="G123" s="236"/>
      <c r="H123" s="253"/>
      <c r="I123" s="253"/>
      <c r="J123" s="253"/>
      <c r="K123" s="276"/>
    </row>
    <row r="124" spans="2:11" ht="15" customHeight="1" x14ac:dyDescent="0.3">
      <c r="B124" s="275"/>
      <c r="C124" s="236" t="s">
        <v>528</v>
      </c>
      <c r="D124" s="253"/>
      <c r="E124" s="253"/>
      <c r="F124" s="255" t="s">
        <v>525</v>
      </c>
      <c r="G124" s="236"/>
      <c r="H124" s="236" t="s">
        <v>564</v>
      </c>
      <c r="I124" s="236" t="s">
        <v>527</v>
      </c>
      <c r="J124" s="236">
        <v>120</v>
      </c>
      <c r="K124" s="277"/>
    </row>
    <row r="125" spans="2:11" ht="15" customHeight="1" x14ac:dyDescent="0.3">
      <c r="B125" s="275"/>
      <c r="C125" s="236" t="s">
        <v>573</v>
      </c>
      <c r="D125" s="236"/>
      <c r="E125" s="236"/>
      <c r="F125" s="255" t="s">
        <v>525</v>
      </c>
      <c r="G125" s="236"/>
      <c r="H125" s="236" t="s">
        <v>574</v>
      </c>
      <c r="I125" s="236" t="s">
        <v>527</v>
      </c>
      <c r="J125" s="236" t="s">
        <v>575</v>
      </c>
      <c r="K125" s="277"/>
    </row>
    <row r="126" spans="2:11" ht="15" customHeight="1" x14ac:dyDescent="0.3">
      <c r="B126" s="275"/>
      <c r="C126" s="236" t="s">
        <v>474</v>
      </c>
      <c r="D126" s="236"/>
      <c r="E126" s="236"/>
      <c r="F126" s="255" t="s">
        <v>525</v>
      </c>
      <c r="G126" s="236"/>
      <c r="H126" s="236" t="s">
        <v>576</v>
      </c>
      <c r="I126" s="236" t="s">
        <v>527</v>
      </c>
      <c r="J126" s="236" t="s">
        <v>575</v>
      </c>
      <c r="K126" s="277"/>
    </row>
    <row r="127" spans="2:11" ht="15" customHeight="1" x14ac:dyDescent="0.3">
      <c r="B127" s="275"/>
      <c r="C127" s="236" t="s">
        <v>536</v>
      </c>
      <c r="D127" s="236"/>
      <c r="E127" s="236"/>
      <c r="F127" s="255" t="s">
        <v>531</v>
      </c>
      <c r="G127" s="236"/>
      <c r="H127" s="236" t="s">
        <v>537</v>
      </c>
      <c r="I127" s="236" t="s">
        <v>527</v>
      </c>
      <c r="J127" s="236">
        <v>15</v>
      </c>
      <c r="K127" s="277"/>
    </row>
    <row r="128" spans="2:11" ht="15" customHeight="1" x14ac:dyDescent="0.3">
      <c r="B128" s="275"/>
      <c r="C128" s="257" t="s">
        <v>538</v>
      </c>
      <c r="D128" s="257"/>
      <c r="E128" s="257"/>
      <c r="F128" s="258" t="s">
        <v>531</v>
      </c>
      <c r="G128" s="257"/>
      <c r="H128" s="257" t="s">
        <v>539</v>
      </c>
      <c r="I128" s="257" t="s">
        <v>527</v>
      </c>
      <c r="J128" s="257">
        <v>15</v>
      </c>
      <c r="K128" s="277"/>
    </row>
    <row r="129" spans="2:11" ht="15" customHeight="1" x14ac:dyDescent="0.3">
      <c r="B129" s="275"/>
      <c r="C129" s="257" t="s">
        <v>540</v>
      </c>
      <c r="D129" s="257"/>
      <c r="E129" s="257"/>
      <c r="F129" s="258" t="s">
        <v>531</v>
      </c>
      <c r="G129" s="257"/>
      <c r="H129" s="257" t="s">
        <v>541</v>
      </c>
      <c r="I129" s="257" t="s">
        <v>527</v>
      </c>
      <c r="J129" s="257">
        <v>20</v>
      </c>
      <c r="K129" s="277"/>
    </row>
    <row r="130" spans="2:11" ht="15" customHeight="1" x14ac:dyDescent="0.3">
      <c r="B130" s="275"/>
      <c r="C130" s="257" t="s">
        <v>542</v>
      </c>
      <c r="D130" s="257"/>
      <c r="E130" s="257"/>
      <c r="F130" s="258" t="s">
        <v>531</v>
      </c>
      <c r="G130" s="257"/>
      <c r="H130" s="257" t="s">
        <v>543</v>
      </c>
      <c r="I130" s="257" t="s">
        <v>527</v>
      </c>
      <c r="J130" s="257">
        <v>20</v>
      </c>
      <c r="K130" s="277"/>
    </row>
    <row r="131" spans="2:11" ht="15" customHeight="1" x14ac:dyDescent="0.3">
      <c r="B131" s="275"/>
      <c r="C131" s="236" t="s">
        <v>530</v>
      </c>
      <c r="D131" s="236"/>
      <c r="E131" s="236"/>
      <c r="F131" s="255" t="s">
        <v>531</v>
      </c>
      <c r="G131" s="236"/>
      <c r="H131" s="236" t="s">
        <v>564</v>
      </c>
      <c r="I131" s="236" t="s">
        <v>527</v>
      </c>
      <c r="J131" s="236">
        <v>50</v>
      </c>
      <c r="K131" s="277"/>
    </row>
    <row r="132" spans="2:11" ht="15" customHeight="1" x14ac:dyDescent="0.3">
      <c r="B132" s="275"/>
      <c r="C132" s="236" t="s">
        <v>544</v>
      </c>
      <c r="D132" s="236"/>
      <c r="E132" s="236"/>
      <c r="F132" s="255" t="s">
        <v>531</v>
      </c>
      <c r="G132" s="236"/>
      <c r="H132" s="236" t="s">
        <v>564</v>
      </c>
      <c r="I132" s="236" t="s">
        <v>527</v>
      </c>
      <c r="J132" s="236">
        <v>50</v>
      </c>
      <c r="K132" s="277"/>
    </row>
    <row r="133" spans="2:11" ht="15" customHeight="1" x14ac:dyDescent="0.3">
      <c r="B133" s="275"/>
      <c r="C133" s="236" t="s">
        <v>550</v>
      </c>
      <c r="D133" s="236"/>
      <c r="E133" s="236"/>
      <c r="F133" s="255" t="s">
        <v>531</v>
      </c>
      <c r="G133" s="236"/>
      <c r="H133" s="236" t="s">
        <v>564</v>
      </c>
      <c r="I133" s="236" t="s">
        <v>527</v>
      </c>
      <c r="J133" s="236">
        <v>50</v>
      </c>
      <c r="K133" s="277"/>
    </row>
    <row r="134" spans="2:11" ht="15" customHeight="1" x14ac:dyDescent="0.3">
      <c r="B134" s="275"/>
      <c r="C134" s="236" t="s">
        <v>552</v>
      </c>
      <c r="D134" s="236"/>
      <c r="E134" s="236"/>
      <c r="F134" s="255" t="s">
        <v>531</v>
      </c>
      <c r="G134" s="236"/>
      <c r="H134" s="236" t="s">
        <v>564</v>
      </c>
      <c r="I134" s="236" t="s">
        <v>527</v>
      </c>
      <c r="J134" s="236">
        <v>50</v>
      </c>
      <c r="K134" s="277"/>
    </row>
    <row r="135" spans="2:11" ht="15" customHeight="1" x14ac:dyDescent="0.3">
      <c r="B135" s="275"/>
      <c r="C135" s="236" t="s">
        <v>104</v>
      </c>
      <c r="D135" s="236"/>
      <c r="E135" s="236"/>
      <c r="F135" s="255" t="s">
        <v>531</v>
      </c>
      <c r="G135" s="236"/>
      <c r="H135" s="236" t="s">
        <v>577</v>
      </c>
      <c r="I135" s="236" t="s">
        <v>527</v>
      </c>
      <c r="J135" s="236">
        <v>255</v>
      </c>
      <c r="K135" s="277"/>
    </row>
    <row r="136" spans="2:11" ht="15" customHeight="1" x14ac:dyDescent="0.3">
      <c r="B136" s="275"/>
      <c r="C136" s="236" t="s">
        <v>554</v>
      </c>
      <c r="D136" s="236"/>
      <c r="E136" s="236"/>
      <c r="F136" s="255" t="s">
        <v>525</v>
      </c>
      <c r="G136" s="236"/>
      <c r="H136" s="236" t="s">
        <v>578</v>
      </c>
      <c r="I136" s="236" t="s">
        <v>556</v>
      </c>
      <c r="J136" s="236"/>
      <c r="K136" s="277"/>
    </row>
    <row r="137" spans="2:11" ht="15" customHeight="1" x14ac:dyDescent="0.3">
      <c r="B137" s="275"/>
      <c r="C137" s="236" t="s">
        <v>557</v>
      </c>
      <c r="D137" s="236"/>
      <c r="E137" s="236"/>
      <c r="F137" s="255" t="s">
        <v>525</v>
      </c>
      <c r="G137" s="236"/>
      <c r="H137" s="236" t="s">
        <v>579</v>
      </c>
      <c r="I137" s="236" t="s">
        <v>559</v>
      </c>
      <c r="J137" s="236"/>
      <c r="K137" s="277"/>
    </row>
    <row r="138" spans="2:11" ht="15" customHeight="1" x14ac:dyDescent="0.3">
      <c r="B138" s="275"/>
      <c r="C138" s="236" t="s">
        <v>560</v>
      </c>
      <c r="D138" s="236"/>
      <c r="E138" s="236"/>
      <c r="F138" s="255" t="s">
        <v>525</v>
      </c>
      <c r="G138" s="236"/>
      <c r="H138" s="236" t="s">
        <v>560</v>
      </c>
      <c r="I138" s="236" t="s">
        <v>559</v>
      </c>
      <c r="J138" s="236"/>
      <c r="K138" s="277"/>
    </row>
    <row r="139" spans="2:11" ht="15" customHeight="1" x14ac:dyDescent="0.3">
      <c r="B139" s="275"/>
      <c r="C139" s="236" t="s">
        <v>39</v>
      </c>
      <c r="D139" s="236"/>
      <c r="E139" s="236"/>
      <c r="F139" s="255" t="s">
        <v>525</v>
      </c>
      <c r="G139" s="236"/>
      <c r="H139" s="236" t="s">
        <v>580</v>
      </c>
      <c r="I139" s="236" t="s">
        <v>559</v>
      </c>
      <c r="J139" s="236"/>
      <c r="K139" s="277"/>
    </row>
    <row r="140" spans="2:11" ht="15" customHeight="1" x14ac:dyDescent="0.3">
      <c r="B140" s="275"/>
      <c r="C140" s="236" t="s">
        <v>581</v>
      </c>
      <c r="D140" s="236"/>
      <c r="E140" s="236"/>
      <c r="F140" s="255" t="s">
        <v>525</v>
      </c>
      <c r="G140" s="236"/>
      <c r="H140" s="236" t="s">
        <v>582</v>
      </c>
      <c r="I140" s="236" t="s">
        <v>559</v>
      </c>
      <c r="J140" s="236"/>
      <c r="K140" s="277"/>
    </row>
    <row r="141" spans="2:11" ht="15" customHeight="1" x14ac:dyDescent="0.3">
      <c r="B141" s="278"/>
      <c r="C141" s="279"/>
      <c r="D141" s="279"/>
      <c r="E141" s="279"/>
      <c r="F141" s="279"/>
      <c r="G141" s="279"/>
      <c r="H141" s="279"/>
      <c r="I141" s="279"/>
      <c r="J141" s="279"/>
      <c r="K141" s="280"/>
    </row>
    <row r="142" spans="2:11" ht="18.75" customHeight="1" x14ac:dyDescent="0.3">
      <c r="B142" s="233"/>
      <c r="C142" s="233"/>
      <c r="D142" s="233"/>
      <c r="E142" s="233"/>
      <c r="F142" s="267"/>
      <c r="G142" s="233"/>
      <c r="H142" s="233"/>
      <c r="I142" s="233"/>
      <c r="J142" s="233"/>
      <c r="K142" s="233"/>
    </row>
    <row r="143" spans="2:11" ht="18.75" customHeight="1" x14ac:dyDescent="0.3">
      <c r="B143" s="242"/>
      <c r="C143" s="242"/>
      <c r="D143" s="242"/>
      <c r="E143" s="242"/>
      <c r="F143" s="242"/>
      <c r="G143" s="242"/>
      <c r="H143" s="242"/>
      <c r="I143" s="242"/>
      <c r="J143" s="242"/>
      <c r="K143" s="242"/>
    </row>
    <row r="144" spans="2:11" ht="7.5" customHeight="1" x14ac:dyDescent="0.3">
      <c r="B144" s="243"/>
      <c r="C144" s="244"/>
      <c r="D144" s="244"/>
      <c r="E144" s="244"/>
      <c r="F144" s="244"/>
      <c r="G144" s="244"/>
      <c r="H144" s="244"/>
      <c r="I144" s="244"/>
      <c r="J144" s="244"/>
      <c r="K144" s="245"/>
    </row>
    <row r="145" spans="2:11" ht="45" customHeight="1" x14ac:dyDescent="0.3">
      <c r="B145" s="246"/>
      <c r="C145" s="346" t="s">
        <v>583</v>
      </c>
      <c r="D145" s="346"/>
      <c r="E145" s="346"/>
      <c r="F145" s="346"/>
      <c r="G145" s="346"/>
      <c r="H145" s="346"/>
      <c r="I145" s="346"/>
      <c r="J145" s="346"/>
      <c r="K145" s="247"/>
    </row>
    <row r="146" spans="2:11" ht="17.25" customHeight="1" x14ac:dyDescent="0.3">
      <c r="B146" s="246"/>
      <c r="C146" s="248" t="s">
        <v>519</v>
      </c>
      <c r="D146" s="248"/>
      <c r="E146" s="248"/>
      <c r="F146" s="248" t="s">
        <v>520</v>
      </c>
      <c r="G146" s="249"/>
      <c r="H146" s="248" t="s">
        <v>99</v>
      </c>
      <c r="I146" s="248" t="s">
        <v>58</v>
      </c>
      <c r="J146" s="248" t="s">
        <v>521</v>
      </c>
      <c r="K146" s="247"/>
    </row>
    <row r="147" spans="2:11" ht="17.25" customHeight="1" x14ac:dyDescent="0.3">
      <c r="B147" s="246"/>
      <c r="C147" s="250" t="s">
        <v>522</v>
      </c>
      <c r="D147" s="250"/>
      <c r="E147" s="250"/>
      <c r="F147" s="251" t="s">
        <v>523</v>
      </c>
      <c r="G147" s="252"/>
      <c r="H147" s="250"/>
      <c r="I147" s="250"/>
      <c r="J147" s="250" t="s">
        <v>524</v>
      </c>
      <c r="K147" s="247"/>
    </row>
    <row r="148" spans="2:11" ht="5.25" customHeight="1" x14ac:dyDescent="0.3">
      <c r="B148" s="256"/>
      <c r="C148" s="253"/>
      <c r="D148" s="253"/>
      <c r="E148" s="253"/>
      <c r="F148" s="253"/>
      <c r="G148" s="254"/>
      <c r="H148" s="253"/>
      <c r="I148" s="253"/>
      <c r="J148" s="253"/>
      <c r="K148" s="277"/>
    </row>
    <row r="149" spans="2:11" ht="15" customHeight="1" x14ac:dyDescent="0.3">
      <c r="B149" s="256"/>
      <c r="C149" s="281" t="s">
        <v>528</v>
      </c>
      <c r="D149" s="236"/>
      <c r="E149" s="236"/>
      <c r="F149" s="282" t="s">
        <v>525</v>
      </c>
      <c r="G149" s="236"/>
      <c r="H149" s="281" t="s">
        <v>564</v>
      </c>
      <c r="I149" s="281" t="s">
        <v>527</v>
      </c>
      <c r="J149" s="281">
        <v>120</v>
      </c>
      <c r="K149" s="277"/>
    </row>
    <row r="150" spans="2:11" ht="15" customHeight="1" x14ac:dyDescent="0.3">
      <c r="B150" s="256"/>
      <c r="C150" s="281" t="s">
        <v>573</v>
      </c>
      <c r="D150" s="236"/>
      <c r="E150" s="236"/>
      <c r="F150" s="282" t="s">
        <v>525</v>
      </c>
      <c r="G150" s="236"/>
      <c r="H150" s="281" t="s">
        <v>584</v>
      </c>
      <c r="I150" s="281" t="s">
        <v>527</v>
      </c>
      <c r="J150" s="281" t="s">
        <v>575</v>
      </c>
      <c r="K150" s="277"/>
    </row>
    <row r="151" spans="2:11" ht="15" customHeight="1" x14ac:dyDescent="0.3">
      <c r="B151" s="256"/>
      <c r="C151" s="281" t="s">
        <v>474</v>
      </c>
      <c r="D151" s="236"/>
      <c r="E151" s="236"/>
      <c r="F151" s="282" t="s">
        <v>525</v>
      </c>
      <c r="G151" s="236"/>
      <c r="H151" s="281" t="s">
        <v>585</v>
      </c>
      <c r="I151" s="281" t="s">
        <v>527</v>
      </c>
      <c r="J151" s="281" t="s">
        <v>575</v>
      </c>
      <c r="K151" s="277"/>
    </row>
    <row r="152" spans="2:11" ht="15" customHeight="1" x14ac:dyDescent="0.3">
      <c r="B152" s="256"/>
      <c r="C152" s="281" t="s">
        <v>530</v>
      </c>
      <c r="D152" s="236"/>
      <c r="E152" s="236"/>
      <c r="F152" s="282" t="s">
        <v>531</v>
      </c>
      <c r="G152" s="236"/>
      <c r="H152" s="281" t="s">
        <v>564</v>
      </c>
      <c r="I152" s="281" t="s">
        <v>527</v>
      </c>
      <c r="J152" s="281">
        <v>50</v>
      </c>
      <c r="K152" s="277"/>
    </row>
    <row r="153" spans="2:11" ht="15" customHeight="1" x14ac:dyDescent="0.3">
      <c r="B153" s="256"/>
      <c r="C153" s="281" t="s">
        <v>533</v>
      </c>
      <c r="D153" s="236"/>
      <c r="E153" s="236"/>
      <c r="F153" s="282" t="s">
        <v>525</v>
      </c>
      <c r="G153" s="236"/>
      <c r="H153" s="281" t="s">
        <v>564</v>
      </c>
      <c r="I153" s="281" t="s">
        <v>535</v>
      </c>
      <c r="J153" s="281"/>
      <c r="K153" s="277"/>
    </row>
    <row r="154" spans="2:11" ht="15" customHeight="1" x14ac:dyDescent="0.3">
      <c r="B154" s="256"/>
      <c r="C154" s="281" t="s">
        <v>544</v>
      </c>
      <c r="D154" s="236"/>
      <c r="E154" s="236"/>
      <c r="F154" s="282" t="s">
        <v>531</v>
      </c>
      <c r="G154" s="236"/>
      <c r="H154" s="281" t="s">
        <v>564</v>
      </c>
      <c r="I154" s="281" t="s">
        <v>527</v>
      </c>
      <c r="J154" s="281">
        <v>50</v>
      </c>
      <c r="K154" s="277"/>
    </row>
    <row r="155" spans="2:11" ht="15" customHeight="1" x14ac:dyDescent="0.3">
      <c r="B155" s="256"/>
      <c r="C155" s="281" t="s">
        <v>552</v>
      </c>
      <c r="D155" s="236"/>
      <c r="E155" s="236"/>
      <c r="F155" s="282" t="s">
        <v>531</v>
      </c>
      <c r="G155" s="236"/>
      <c r="H155" s="281" t="s">
        <v>564</v>
      </c>
      <c r="I155" s="281" t="s">
        <v>527</v>
      </c>
      <c r="J155" s="281">
        <v>50</v>
      </c>
      <c r="K155" s="277"/>
    </row>
    <row r="156" spans="2:11" ht="15" customHeight="1" x14ac:dyDescent="0.3">
      <c r="B156" s="256"/>
      <c r="C156" s="281" t="s">
        <v>550</v>
      </c>
      <c r="D156" s="236"/>
      <c r="E156" s="236"/>
      <c r="F156" s="282" t="s">
        <v>531</v>
      </c>
      <c r="G156" s="236"/>
      <c r="H156" s="281" t="s">
        <v>564</v>
      </c>
      <c r="I156" s="281" t="s">
        <v>527</v>
      </c>
      <c r="J156" s="281">
        <v>50</v>
      </c>
      <c r="K156" s="277"/>
    </row>
    <row r="157" spans="2:11" ht="15" customHeight="1" x14ac:dyDescent="0.3">
      <c r="B157" s="256"/>
      <c r="C157" s="281" t="s">
        <v>85</v>
      </c>
      <c r="D157" s="236"/>
      <c r="E157" s="236"/>
      <c r="F157" s="282" t="s">
        <v>525</v>
      </c>
      <c r="G157" s="236"/>
      <c r="H157" s="281" t="s">
        <v>586</v>
      </c>
      <c r="I157" s="281" t="s">
        <v>527</v>
      </c>
      <c r="J157" s="281" t="s">
        <v>587</v>
      </c>
      <c r="K157" s="277"/>
    </row>
    <row r="158" spans="2:11" ht="15" customHeight="1" x14ac:dyDescent="0.3">
      <c r="B158" s="256"/>
      <c r="C158" s="281" t="s">
        <v>588</v>
      </c>
      <c r="D158" s="236"/>
      <c r="E158" s="236"/>
      <c r="F158" s="282" t="s">
        <v>525</v>
      </c>
      <c r="G158" s="236"/>
      <c r="H158" s="281" t="s">
        <v>589</v>
      </c>
      <c r="I158" s="281" t="s">
        <v>559</v>
      </c>
      <c r="J158" s="281"/>
      <c r="K158" s="277"/>
    </row>
    <row r="159" spans="2:11" ht="15" customHeight="1" x14ac:dyDescent="0.3">
      <c r="B159" s="283"/>
      <c r="C159" s="265"/>
      <c r="D159" s="265"/>
      <c r="E159" s="265"/>
      <c r="F159" s="265"/>
      <c r="G159" s="265"/>
      <c r="H159" s="265"/>
      <c r="I159" s="265"/>
      <c r="J159" s="265"/>
      <c r="K159" s="284"/>
    </row>
    <row r="160" spans="2:11" ht="18.75" customHeight="1" x14ac:dyDescent="0.3">
      <c r="B160" s="233"/>
      <c r="C160" s="236"/>
      <c r="D160" s="236"/>
      <c r="E160" s="236"/>
      <c r="F160" s="255"/>
      <c r="G160" s="236"/>
      <c r="H160" s="236"/>
      <c r="I160" s="236"/>
      <c r="J160" s="236"/>
      <c r="K160" s="233"/>
    </row>
    <row r="161" spans="2:11" ht="18.75" customHeight="1" x14ac:dyDescent="0.3">
      <c r="B161" s="242"/>
      <c r="C161" s="242"/>
      <c r="D161" s="242"/>
      <c r="E161" s="242"/>
      <c r="F161" s="242"/>
      <c r="G161" s="242"/>
      <c r="H161" s="242"/>
      <c r="I161" s="242"/>
      <c r="J161" s="242"/>
      <c r="K161" s="242"/>
    </row>
    <row r="162" spans="2:11" ht="7.5" customHeight="1" x14ac:dyDescent="0.3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 x14ac:dyDescent="0.3">
      <c r="B163" s="226"/>
      <c r="C163" s="343" t="s">
        <v>590</v>
      </c>
      <c r="D163" s="343"/>
      <c r="E163" s="343"/>
      <c r="F163" s="343"/>
      <c r="G163" s="343"/>
      <c r="H163" s="343"/>
      <c r="I163" s="343"/>
      <c r="J163" s="343"/>
      <c r="K163" s="227"/>
    </row>
    <row r="164" spans="2:11" ht="17.25" customHeight="1" x14ac:dyDescent="0.3">
      <c r="B164" s="226"/>
      <c r="C164" s="248" t="s">
        <v>519</v>
      </c>
      <c r="D164" s="248"/>
      <c r="E164" s="248"/>
      <c r="F164" s="248" t="s">
        <v>520</v>
      </c>
      <c r="G164" s="285"/>
      <c r="H164" s="286" t="s">
        <v>99</v>
      </c>
      <c r="I164" s="286" t="s">
        <v>58</v>
      </c>
      <c r="J164" s="248" t="s">
        <v>521</v>
      </c>
      <c r="K164" s="227"/>
    </row>
    <row r="165" spans="2:11" ht="17.25" customHeight="1" x14ac:dyDescent="0.3">
      <c r="B165" s="229"/>
      <c r="C165" s="250" t="s">
        <v>522</v>
      </c>
      <c r="D165" s="250"/>
      <c r="E165" s="250"/>
      <c r="F165" s="251" t="s">
        <v>523</v>
      </c>
      <c r="G165" s="287"/>
      <c r="H165" s="288"/>
      <c r="I165" s="288"/>
      <c r="J165" s="250" t="s">
        <v>524</v>
      </c>
      <c r="K165" s="230"/>
    </row>
    <row r="166" spans="2:11" ht="5.25" customHeight="1" x14ac:dyDescent="0.3">
      <c r="B166" s="256"/>
      <c r="C166" s="253"/>
      <c r="D166" s="253"/>
      <c r="E166" s="253"/>
      <c r="F166" s="253"/>
      <c r="G166" s="254"/>
      <c r="H166" s="253"/>
      <c r="I166" s="253"/>
      <c r="J166" s="253"/>
      <c r="K166" s="277"/>
    </row>
    <row r="167" spans="2:11" ht="15" customHeight="1" x14ac:dyDescent="0.3">
      <c r="B167" s="256"/>
      <c r="C167" s="236" t="s">
        <v>528</v>
      </c>
      <c r="D167" s="236"/>
      <c r="E167" s="236"/>
      <c r="F167" s="255" t="s">
        <v>525</v>
      </c>
      <c r="G167" s="236"/>
      <c r="H167" s="236" t="s">
        <v>564</v>
      </c>
      <c r="I167" s="236" t="s">
        <v>527</v>
      </c>
      <c r="J167" s="236">
        <v>120</v>
      </c>
      <c r="K167" s="277"/>
    </row>
    <row r="168" spans="2:11" ht="15" customHeight="1" x14ac:dyDescent="0.3">
      <c r="B168" s="256"/>
      <c r="C168" s="236" t="s">
        <v>573</v>
      </c>
      <c r="D168" s="236"/>
      <c r="E168" s="236"/>
      <c r="F168" s="255" t="s">
        <v>525</v>
      </c>
      <c r="G168" s="236"/>
      <c r="H168" s="236" t="s">
        <v>574</v>
      </c>
      <c r="I168" s="236" t="s">
        <v>527</v>
      </c>
      <c r="J168" s="236" t="s">
        <v>575</v>
      </c>
      <c r="K168" s="277"/>
    </row>
    <row r="169" spans="2:11" ht="15" customHeight="1" x14ac:dyDescent="0.3">
      <c r="B169" s="256"/>
      <c r="C169" s="236" t="s">
        <v>474</v>
      </c>
      <c r="D169" s="236"/>
      <c r="E169" s="236"/>
      <c r="F169" s="255" t="s">
        <v>525</v>
      </c>
      <c r="G169" s="236"/>
      <c r="H169" s="236" t="s">
        <v>591</v>
      </c>
      <c r="I169" s="236" t="s">
        <v>527</v>
      </c>
      <c r="J169" s="236" t="s">
        <v>575</v>
      </c>
      <c r="K169" s="277"/>
    </row>
    <row r="170" spans="2:11" ht="15" customHeight="1" x14ac:dyDescent="0.3">
      <c r="B170" s="256"/>
      <c r="C170" s="236" t="s">
        <v>530</v>
      </c>
      <c r="D170" s="236"/>
      <c r="E170" s="236"/>
      <c r="F170" s="255" t="s">
        <v>531</v>
      </c>
      <c r="G170" s="236"/>
      <c r="H170" s="236" t="s">
        <v>591</v>
      </c>
      <c r="I170" s="236" t="s">
        <v>527</v>
      </c>
      <c r="J170" s="236">
        <v>50</v>
      </c>
      <c r="K170" s="277"/>
    </row>
    <row r="171" spans="2:11" ht="15" customHeight="1" x14ac:dyDescent="0.3">
      <c r="B171" s="256"/>
      <c r="C171" s="236" t="s">
        <v>533</v>
      </c>
      <c r="D171" s="236"/>
      <c r="E171" s="236"/>
      <c r="F171" s="255" t="s">
        <v>525</v>
      </c>
      <c r="G171" s="236"/>
      <c r="H171" s="236" t="s">
        <v>591</v>
      </c>
      <c r="I171" s="236" t="s">
        <v>535</v>
      </c>
      <c r="J171" s="236"/>
      <c r="K171" s="277"/>
    </row>
    <row r="172" spans="2:11" ht="15" customHeight="1" x14ac:dyDescent="0.3">
      <c r="B172" s="256"/>
      <c r="C172" s="236" t="s">
        <v>544</v>
      </c>
      <c r="D172" s="236"/>
      <c r="E172" s="236"/>
      <c r="F172" s="255" t="s">
        <v>531</v>
      </c>
      <c r="G172" s="236"/>
      <c r="H172" s="236" t="s">
        <v>591</v>
      </c>
      <c r="I172" s="236" t="s">
        <v>527</v>
      </c>
      <c r="J172" s="236">
        <v>50</v>
      </c>
      <c r="K172" s="277"/>
    </row>
    <row r="173" spans="2:11" ht="15" customHeight="1" x14ac:dyDescent="0.3">
      <c r="B173" s="256"/>
      <c r="C173" s="236" t="s">
        <v>552</v>
      </c>
      <c r="D173" s="236"/>
      <c r="E173" s="236"/>
      <c r="F173" s="255" t="s">
        <v>531</v>
      </c>
      <c r="G173" s="236"/>
      <c r="H173" s="236" t="s">
        <v>591</v>
      </c>
      <c r="I173" s="236" t="s">
        <v>527</v>
      </c>
      <c r="J173" s="236">
        <v>50</v>
      </c>
      <c r="K173" s="277"/>
    </row>
    <row r="174" spans="2:11" ht="15" customHeight="1" x14ac:dyDescent="0.3">
      <c r="B174" s="256"/>
      <c r="C174" s="236" t="s">
        <v>550</v>
      </c>
      <c r="D174" s="236"/>
      <c r="E174" s="236"/>
      <c r="F174" s="255" t="s">
        <v>531</v>
      </c>
      <c r="G174" s="236"/>
      <c r="H174" s="236" t="s">
        <v>591</v>
      </c>
      <c r="I174" s="236" t="s">
        <v>527</v>
      </c>
      <c r="J174" s="236">
        <v>50</v>
      </c>
      <c r="K174" s="277"/>
    </row>
    <row r="175" spans="2:11" ht="15" customHeight="1" x14ac:dyDescent="0.3">
      <c r="B175" s="256"/>
      <c r="C175" s="236" t="s">
        <v>98</v>
      </c>
      <c r="D175" s="236"/>
      <c r="E175" s="236"/>
      <c r="F175" s="255" t="s">
        <v>525</v>
      </c>
      <c r="G175" s="236"/>
      <c r="H175" s="236" t="s">
        <v>592</v>
      </c>
      <c r="I175" s="236" t="s">
        <v>593</v>
      </c>
      <c r="J175" s="236"/>
      <c r="K175" s="277"/>
    </row>
    <row r="176" spans="2:11" ht="15" customHeight="1" x14ac:dyDescent="0.3">
      <c r="B176" s="256"/>
      <c r="C176" s="236" t="s">
        <v>58</v>
      </c>
      <c r="D176" s="236"/>
      <c r="E176" s="236"/>
      <c r="F176" s="255" t="s">
        <v>525</v>
      </c>
      <c r="G176" s="236"/>
      <c r="H176" s="236" t="s">
        <v>594</v>
      </c>
      <c r="I176" s="236" t="s">
        <v>595</v>
      </c>
      <c r="J176" s="236">
        <v>1</v>
      </c>
      <c r="K176" s="277"/>
    </row>
    <row r="177" spans="2:11" ht="15" customHeight="1" x14ac:dyDescent="0.3">
      <c r="B177" s="256"/>
      <c r="C177" s="236" t="s">
        <v>54</v>
      </c>
      <c r="D177" s="236"/>
      <c r="E177" s="236"/>
      <c r="F177" s="255" t="s">
        <v>525</v>
      </c>
      <c r="G177" s="236"/>
      <c r="H177" s="236" t="s">
        <v>596</v>
      </c>
      <c r="I177" s="236" t="s">
        <v>527</v>
      </c>
      <c r="J177" s="236">
        <v>20</v>
      </c>
      <c r="K177" s="277"/>
    </row>
    <row r="178" spans="2:11" ht="15" customHeight="1" x14ac:dyDescent="0.3">
      <c r="B178" s="256"/>
      <c r="C178" s="236" t="s">
        <v>99</v>
      </c>
      <c r="D178" s="236"/>
      <c r="E178" s="236"/>
      <c r="F178" s="255" t="s">
        <v>525</v>
      </c>
      <c r="G178" s="236"/>
      <c r="H178" s="236" t="s">
        <v>597</v>
      </c>
      <c r="I178" s="236" t="s">
        <v>527</v>
      </c>
      <c r="J178" s="236">
        <v>255</v>
      </c>
      <c r="K178" s="277"/>
    </row>
    <row r="179" spans="2:11" ht="15" customHeight="1" x14ac:dyDescent="0.3">
      <c r="B179" s="256"/>
      <c r="C179" s="236" t="s">
        <v>100</v>
      </c>
      <c r="D179" s="236"/>
      <c r="E179" s="236"/>
      <c r="F179" s="255" t="s">
        <v>525</v>
      </c>
      <c r="G179" s="236"/>
      <c r="H179" s="236" t="s">
        <v>490</v>
      </c>
      <c r="I179" s="236" t="s">
        <v>527</v>
      </c>
      <c r="J179" s="236">
        <v>10</v>
      </c>
      <c r="K179" s="277"/>
    </row>
    <row r="180" spans="2:11" ht="15" customHeight="1" x14ac:dyDescent="0.3">
      <c r="B180" s="256"/>
      <c r="C180" s="236" t="s">
        <v>101</v>
      </c>
      <c r="D180" s="236"/>
      <c r="E180" s="236"/>
      <c r="F180" s="255" t="s">
        <v>525</v>
      </c>
      <c r="G180" s="236"/>
      <c r="H180" s="236" t="s">
        <v>598</v>
      </c>
      <c r="I180" s="236" t="s">
        <v>559</v>
      </c>
      <c r="J180" s="236"/>
      <c r="K180" s="277"/>
    </row>
    <row r="181" spans="2:11" ht="15" customHeight="1" x14ac:dyDescent="0.3">
      <c r="B181" s="256"/>
      <c r="C181" s="236" t="s">
        <v>599</v>
      </c>
      <c r="D181" s="236"/>
      <c r="E181" s="236"/>
      <c r="F181" s="255" t="s">
        <v>525</v>
      </c>
      <c r="G181" s="236"/>
      <c r="H181" s="236" t="s">
        <v>600</v>
      </c>
      <c r="I181" s="236" t="s">
        <v>559</v>
      </c>
      <c r="J181" s="236"/>
      <c r="K181" s="277"/>
    </row>
    <row r="182" spans="2:11" ht="15" customHeight="1" x14ac:dyDescent="0.3">
      <c r="B182" s="256"/>
      <c r="C182" s="236" t="s">
        <v>588</v>
      </c>
      <c r="D182" s="236"/>
      <c r="E182" s="236"/>
      <c r="F182" s="255" t="s">
        <v>525</v>
      </c>
      <c r="G182" s="236"/>
      <c r="H182" s="236" t="s">
        <v>601</v>
      </c>
      <c r="I182" s="236" t="s">
        <v>559</v>
      </c>
      <c r="J182" s="236"/>
      <c r="K182" s="277"/>
    </row>
    <row r="183" spans="2:11" ht="15" customHeight="1" x14ac:dyDescent="0.3">
      <c r="B183" s="256"/>
      <c r="C183" s="236" t="s">
        <v>103</v>
      </c>
      <c r="D183" s="236"/>
      <c r="E183" s="236"/>
      <c r="F183" s="255" t="s">
        <v>531</v>
      </c>
      <c r="G183" s="236"/>
      <c r="H183" s="236" t="s">
        <v>602</v>
      </c>
      <c r="I183" s="236" t="s">
        <v>527</v>
      </c>
      <c r="J183" s="236">
        <v>50</v>
      </c>
      <c r="K183" s="277"/>
    </row>
    <row r="184" spans="2:11" ht="15" customHeight="1" x14ac:dyDescent="0.3">
      <c r="B184" s="256"/>
      <c r="C184" s="236" t="s">
        <v>603</v>
      </c>
      <c r="D184" s="236"/>
      <c r="E184" s="236"/>
      <c r="F184" s="255" t="s">
        <v>531</v>
      </c>
      <c r="G184" s="236"/>
      <c r="H184" s="236" t="s">
        <v>604</v>
      </c>
      <c r="I184" s="236" t="s">
        <v>605</v>
      </c>
      <c r="J184" s="236"/>
      <c r="K184" s="277"/>
    </row>
    <row r="185" spans="2:11" ht="15" customHeight="1" x14ac:dyDescent="0.3">
      <c r="B185" s="256"/>
      <c r="C185" s="236" t="s">
        <v>606</v>
      </c>
      <c r="D185" s="236"/>
      <c r="E185" s="236"/>
      <c r="F185" s="255" t="s">
        <v>531</v>
      </c>
      <c r="G185" s="236"/>
      <c r="H185" s="236" t="s">
        <v>607</v>
      </c>
      <c r="I185" s="236" t="s">
        <v>605</v>
      </c>
      <c r="J185" s="236"/>
      <c r="K185" s="277"/>
    </row>
    <row r="186" spans="2:11" ht="15" customHeight="1" x14ac:dyDescent="0.3">
      <c r="B186" s="256"/>
      <c r="C186" s="236" t="s">
        <v>608</v>
      </c>
      <c r="D186" s="236"/>
      <c r="E186" s="236"/>
      <c r="F186" s="255" t="s">
        <v>531</v>
      </c>
      <c r="G186" s="236"/>
      <c r="H186" s="236" t="s">
        <v>609</v>
      </c>
      <c r="I186" s="236" t="s">
        <v>605</v>
      </c>
      <c r="J186" s="236"/>
      <c r="K186" s="277"/>
    </row>
    <row r="187" spans="2:11" ht="15" customHeight="1" x14ac:dyDescent="0.3">
      <c r="B187" s="256"/>
      <c r="C187" s="289" t="s">
        <v>610</v>
      </c>
      <c r="D187" s="236"/>
      <c r="E187" s="236"/>
      <c r="F187" s="255" t="s">
        <v>531</v>
      </c>
      <c r="G187" s="236"/>
      <c r="H187" s="236" t="s">
        <v>611</v>
      </c>
      <c r="I187" s="236" t="s">
        <v>612</v>
      </c>
      <c r="J187" s="290" t="s">
        <v>613</v>
      </c>
      <c r="K187" s="277"/>
    </row>
    <row r="188" spans="2:11" ht="15" customHeight="1" x14ac:dyDescent="0.3">
      <c r="B188" s="256"/>
      <c r="C188" s="241" t="s">
        <v>43</v>
      </c>
      <c r="D188" s="236"/>
      <c r="E188" s="236"/>
      <c r="F188" s="255" t="s">
        <v>525</v>
      </c>
      <c r="G188" s="236"/>
      <c r="H188" s="233" t="s">
        <v>614</v>
      </c>
      <c r="I188" s="236" t="s">
        <v>615</v>
      </c>
      <c r="J188" s="236"/>
      <c r="K188" s="277"/>
    </row>
    <row r="189" spans="2:11" ht="15" customHeight="1" x14ac:dyDescent="0.3">
      <c r="B189" s="256"/>
      <c r="C189" s="241" t="s">
        <v>616</v>
      </c>
      <c r="D189" s="236"/>
      <c r="E189" s="236"/>
      <c r="F189" s="255" t="s">
        <v>525</v>
      </c>
      <c r="G189" s="236"/>
      <c r="H189" s="236" t="s">
        <v>617</v>
      </c>
      <c r="I189" s="236" t="s">
        <v>559</v>
      </c>
      <c r="J189" s="236"/>
      <c r="K189" s="277"/>
    </row>
    <row r="190" spans="2:11" ht="15" customHeight="1" x14ac:dyDescent="0.3">
      <c r="B190" s="256"/>
      <c r="C190" s="241" t="s">
        <v>618</v>
      </c>
      <c r="D190" s="236"/>
      <c r="E190" s="236"/>
      <c r="F190" s="255" t="s">
        <v>525</v>
      </c>
      <c r="G190" s="236"/>
      <c r="H190" s="236" t="s">
        <v>619</v>
      </c>
      <c r="I190" s="236" t="s">
        <v>559</v>
      </c>
      <c r="J190" s="236"/>
      <c r="K190" s="277"/>
    </row>
    <row r="191" spans="2:11" ht="15" customHeight="1" x14ac:dyDescent="0.3">
      <c r="B191" s="256"/>
      <c r="C191" s="241" t="s">
        <v>620</v>
      </c>
      <c r="D191" s="236"/>
      <c r="E191" s="236"/>
      <c r="F191" s="255" t="s">
        <v>531</v>
      </c>
      <c r="G191" s="236"/>
      <c r="H191" s="236" t="s">
        <v>621</v>
      </c>
      <c r="I191" s="236" t="s">
        <v>559</v>
      </c>
      <c r="J191" s="236"/>
      <c r="K191" s="277"/>
    </row>
    <row r="192" spans="2:11" ht="15" customHeight="1" x14ac:dyDescent="0.3">
      <c r="B192" s="283"/>
      <c r="C192" s="291"/>
      <c r="D192" s="265"/>
      <c r="E192" s="265"/>
      <c r="F192" s="265"/>
      <c r="G192" s="265"/>
      <c r="H192" s="265"/>
      <c r="I192" s="265"/>
      <c r="J192" s="265"/>
      <c r="K192" s="284"/>
    </row>
    <row r="193" spans="2:11" ht="18.75" customHeight="1" x14ac:dyDescent="0.3">
      <c r="B193" s="233"/>
      <c r="C193" s="236"/>
      <c r="D193" s="236"/>
      <c r="E193" s="236"/>
      <c r="F193" s="255"/>
      <c r="G193" s="236"/>
      <c r="H193" s="236"/>
      <c r="I193" s="236"/>
      <c r="J193" s="236"/>
      <c r="K193" s="233"/>
    </row>
    <row r="194" spans="2:11" ht="18.75" customHeight="1" x14ac:dyDescent="0.3">
      <c r="B194" s="233"/>
      <c r="C194" s="236"/>
      <c r="D194" s="236"/>
      <c r="E194" s="236"/>
      <c r="F194" s="255"/>
      <c r="G194" s="236"/>
      <c r="H194" s="236"/>
      <c r="I194" s="236"/>
      <c r="J194" s="236"/>
      <c r="K194" s="233"/>
    </row>
    <row r="195" spans="2:11" ht="18.75" customHeight="1" x14ac:dyDescent="0.3">
      <c r="B195" s="242"/>
      <c r="C195" s="242"/>
      <c r="D195" s="242"/>
      <c r="E195" s="242"/>
      <c r="F195" s="242"/>
      <c r="G195" s="242"/>
      <c r="H195" s="242"/>
      <c r="I195" s="242"/>
      <c r="J195" s="242"/>
      <c r="K195" s="242"/>
    </row>
    <row r="196" spans="2:11" x14ac:dyDescent="0.3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 x14ac:dyDescent="0.3">
      <c r="B197" s="226"/>
      <c r="C197" s="343" t="s">
        <v>622</v>
      </c>
      <c r="D197" s="343"/>
      <c r="E197" s="343"/>
      <c r="F197" s="343"/>
      <c r="G197" s="343"/>
      <c r="H197" s="343"/>
      <c r="I197" s="343"/>
      <c r="J197" s="343"/>
      <c r="K197" s="227"/>
    </row>
    <row r="198" spans="2:11" ht="25.5" customHeight="1" x14ac:dyDescent="0.3">
      <c r="B198" s="226"/>
      <c r="C198" s="292" t="s">
        <v>623</v>
      </c>
      <c r="D198" s="292"/>
      <c r="E198" s="292"/>
      <c r="F198" s="292" t="s">
        <v>624</v>
      </c>
      <c r="G198" s="293"/>
      <c r="H198" s="344" t="s">
        <v>625</v>
      </c>
      <c r="I198" s="344"/>
      <c r="J198" s="344"/>
      <c r="K198" s="227"/>
    </row>
    <row r="199" spans="2:11" ht="5.25" customHeight="1" x14ac:dyDescent="0.3">
      <c r="B199" s="256"/>
      <c r="C199" s="253"/>
      <c r="D199" s="253"/>
      <c r="E199" s="253"/>
      <c r="F199" s="253"/>
      <c r="G199" s="236"/>
      <c r="H199" s="253"/>
      <c r="I199" s="253"/>
      <c r="J199" s="253"/>
      <c r="K199" s="277"/>
    </row>
    <row r="200" spans="2:11" ht="15" customHeight="1" x14ac:dyDescent="0.3">
      <c r="B200" s="256"/>
      <c r="C200" s="236" t="s">
        <v>615</v>
      </c>
      <c r="D200" s="236"/>
      <c r="E200" s="236"/>
      <c r="F200" s="255" t="s">
        <v>44</v>
      </c>
      <c r="G200" s="236"/>
      <c r="H200" s="342" t="s">
        <v>626</v>
      </c>
      <c r="I200" s="342"/>
      <c r="J200" s="342"/>
      <c r="K200" s="277"/>
    </row>
    <row r="201" spans="2:11" ht="15" customHeight="1" x14ac:dyDescent="0.3">
      <c r="B201" s="256"/>
      <c r="C201" s="262"/>
      <c r="D201" s="236"/>
      <c r="E201" s="236"/>
      <c r="F201" s="255" t="s">
        <v>45</v>
      </c>
      <c r="G201" s="236"/>
      <c r="H201" s="342" t="s">
        <v>627</v>
      </c>
      <c r="I201" s="342"/>
      <c r="J201" s="342"/>
      <c r="K201" s="277"/>
    </row>
    <row r="202" spans="2:11" ht="15" customHeight="1" x14ac:dyDescent="0.3">
      <c r="B202" s="256"/>
      <c r="C202" s="262"/>
      <c r="D202" s="236"/>
      <c r="E202" s="236"/>
      <c r="F202" s="255" t="s">
        <v>48</v>
      </c>
      <c r="G202" s="236"/>
      <c r="H202" s="342" t="s">
        <v>628</v>
      </c>
      <c r="I202" s="342"/>
      <c r="J202" s="342"/>
      <c r="K202" s="277"/>
    </row>
    <row r="203" spans="2:11" ht="15" customHeight="1" x14ac:dyDescent="0.3">
      <c r="B203" s="256"/>
      <c r="C203" s="236"/>
      <c r="D203" s="236"/>
      <c r="E203" s="236"/>
      <c r="F203" s="255" t="s">
        <v>46</v>
      </c>
      <c r="G203" s="236"/>
      <c r="H203" s="342" t="s">
        <v>629</v>
      </c>
      <c r="I203" s="342"/>
      <c r="J203" s="342"/>
      <c r="K203" s="277"/>
    </row>
    <row r="204" spans="2:11" ht="15" customHeight="1" x14ac:dyDescent="0.3">
      <c r="B204" s="256"/>
      <c r="C204" s="236"/>
      <c r="D204" s="236"/>
      <c r="E204" s="236"/>
      <c r="F204" s="255" t="s">
        <v>47</v>
      </c>
      <c r="G204" s="236"/>
      <c r="H204" s="342" t="s">
        <v>630</v>
      </c>
      <c r="I204" s="342"/>
      <c r="J204" s="342"/>
      <c r="K204" s="277"/>
    </row>
    <row r="205" spans="2:11" ht="15" customHeight="1" x14ac:dyDescent="0.3">
      <c r="B205" s="256"/>
      <c r="C205" s="236"/>
      <c r="D205" s="236"/>
      <c r="E205" s="236"/>
      <c r="F205" s="255"/>
      <c r="G205" s="236"/>
      <c r="H205" s="236"/>
      <c r="I205" s="236"/>
      <c r="J205" s="236"/>
      <c r="K205" s="277"/>
    </row>
    <row r="206" spans="2:11" ht="15" customHeight="1" x14ac:dyDescent="0.3">
      <c r="B206" s="256"/>
      <c r="C206" s="236" t="s">
        <v>571</v>
      </c>
      <c r="D206" s="236"/>
      <c r="E206" s="236"/>
      <c r="F206" s="255" t="s">
        <v>77</v>
      </c>
      <c r="G206" s="236"/>
      <c r="H206" s="342" t="s">
        <v>631</v>
      </c>
      <c r="I206" s="342"/>
      <c r="J206" s="342"/>
      <c r="K206" s="277"/>
    </row>
    <row r="207" spans="2:11" ht="15" customHeight="1" x14ac:dyDescent="0.3">
      <c r="B207" s="256"/>
      <c r="C207" s="262"/>
      <c r="D207" s="236"/>
      <c r="E207" s="236"/>
      <c r="F207" s="255" t="s">
        <v>468</v>
      </c>
      <c r="G207" s="236"/>
      <c r="H207" s="342" t="s">
        <v>469</v>
      </c>
      <c r="I207" s="342"/>
      <c r="J207" s="342"/>
      <c r="K207" s="277"/>
    </row>
    <row r="208" spans="2:11" ht="15" customHeight="1" x14ac:dyDescent="0.3">
      <c r="B208" s="256"/>
      <c r="C208" s="236"/>
      <c r="D208" s="236"/>
      <c r="E208" s="236"/>
      <c r="F208" s="255" t="s">
        <v>466</v>
      </c>
      <c r="G208" s="236"/>
      <c r="H208" s="342" t="s">
        <v>632</v>
      </c>
      <c r="I208" s="342"/>
      <c r="J208" s="342"/>
      <c r="K208" s="277"/>
    </row>
    <row r="209" spans="2:11" ht="15" customHeight="1" x14ac:dyDescent="0.3">
      <c r="B209" s="294"/>
      <c r="C209" s="262"/>
      <c r="D209" s="262"/>
      <c r="E209" s="262"/>
      <c r="F209" s="255" t="s">
        <v>470</v>
      </c>
      <c r="G209" s="241"/>
      <c r="H209" s="341" t="s">
        <v>471</v>
      </c>
      <c r="I209" s="341"/>
      <c r="J209" s="341"/>
      <c r="K209" s="295"/>
    </row>
    <row r="210" spans="2:11" ht="15" customHeight="1" x14ac:dyDescent="0.3">
      <c r="B210" s="294"/>
      <c r="C210" s="262"/>
      <c r="D210" s="262"/>
      <c r="E210" s="262"/>
      <c r="F210" s="255" t="s">
        <v>472</v>
      </c>
      <c r="G210" s="241"/>
      <c r="H210" s="341" t="s">
        <v>633</v>
      </c>
      <c r="I210" s="341"/>
      <c r="J210" s="341"/>
      <c r="K210" s="295"/>
    </row>
    <row r="211" spans="2:11" ht="15" customHeight="1" x14ac:dyDescent="0.3">
      <c r="B211" s="294"/>
      <c r="C211" s="262"/>
      <c r="D211" s="262"/>
      <c r="E211" s="262"/>
      <c r="F211" s="296"/>
      <c r="G211" s="241"/>
      <c r="H211" s="297"/>
      <c r="I211" s="297"/>
      <c r="J211" s="297"/>
      <c r="K211" s="295"/>
    </row>
    <row r="212" spans="2:11" ht="15" customHeight="1" x14ac:dyDescent="0.3">
      <c r="B212" s="294"/>
      <c r="C212" s="236" t="s">
        <v>595</v>
      </c>
      <c r="D212" s="262"/>
      <c r="E212" s="262"/>
      <c r="F212" s="255">
        <v>1</v>
      </c>
      <c r="G212" s="241"/>
      <c r="H212" s="341" t="s">
        <v>634</v>
      </c>
      <c r="I212" s="341"/>
      <c r="J212" s="341"/>
      <c r="K212" s="295"/>
    </row>
    <row r="213" spans="2:11" ht="15" customHeight="1" x14ac:dyDescent="0.3">
      <c r="B213" s="294"/>
      <c r="C213" s="262"/>
      <c r="D213" s="262"/>
      <c r="E213" s="262"/>
      <c r="F213" s="255">
        <v>2</v>
      </c>
      <c r="G213" s="241"/>
      <c r="H213" s="341" t="s">
        <v>635</v>
      </c>
      <c r="I213" s="341"/>
      <c r="J213" s="341"/>
      <c r="K213" s="295"/>
    </row>
    <row r="214" spans="2:11" ht="15" customHeight="1" x14ac:dyDescent="0.3">
      <c r="B214" s="294"/>
      <c r="C214" s="262"/>
      <c r="D214" s="262"/>
      <c r="E214" s="262"/>
      <c r="F214" s="255">
        <v>3</v>
      </c>
      <c r="G214" s="241"/>
      <c r="H214" s="341" t="s">
        <v>636</v>
      </c>
      <c r="I214" s="341"/>
      <c r="J214" s="341"/>
      <c r="K214" s="295"/>
    </row>
    <row r="215" spans="2:11" ht="15" customHeight="1" x14ac:dyDescent="0.3">
      <c r="B215" s="294"/>
      <c r="C215" s="262"/>
      <c r="D215" s="262"/>
      <c r="E215" s="262"/>
      <c r="F215" s="255">
        <v>4</v>
      </c>
      <c r="G215" s="241"/>
      <c r="H215" s="341" t="s">
        <v>637</v>
      </c>
      <c r="I215" s="341"/>
      <c r="J215" s="341"/>
      <c r="K215" s="295"/>
    </row>
    <row r="216" spans="2:11" ht="12.75" customHeight="1" x14ac:dyDescent="0.3">
      <c r="B216" s="298"/>
      <c r="C216" s="299"/>
      <c r="D216" s="299"/>
      <c r="E216" s="299"/>
      <c r="F216" s="299"/>
      <c r="G216" s="299"/>
      <c r="H216" s="299"/>
      <c r="I216" s="299"/>
      <c r="J216" s="299"/>
      <c r="K216" s="300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2 - SO 08 Kanalizační pří...</vt:lpstr>
      <vt:lpstr>Pokyny pro vyplnění</vt:lpstr>
      <vt:lpstr>'2 - SO 08 Kanalizační pří...'!Názvy_tisku</vt:lpstr>
      <vt:lpstr>'Rekapitulace stavby'!Názvy_tisku</vt:lpstr>
      <vt:lpstr>'2 - SO 08 Kanalizační pří...'!Oblast_tisku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anna</cp:lastModifiedBy>
  <dcterms:created xsi:type="dcterms:W3CDTF">2017-11-29T10:01:21Z</dcterms:created>
  <dcterms:modified xsi:type="dcterms:W3CDTF">2017-11-29T10:20:56Z</dcterms:modified>
</cp:coreProperties>
</file>